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_PC\Downloads\"/>
    </mc:Choice>
  </mc:AlternateContent>
  <xr:revisionPtr revIDLastSave="0" documentId="8_{4C60CFFE-6AA2-43DD-9AD5-D0FBB2C5B1AE}" xr6:coauthVersionLast="47" xr6:coauthVersionMax="47" xr10:uidLastSave="{00000000-0000-0000-0000-000000000000}"/>
  <bookViews>
    <workbookView xWindow="-120" yWindow="-120" windowWidth="24240" windowHeight="13140" tabRatio="673" firstSheet="1" activeTab="1" xr2:uid="{00000000-000D-0000-FFFF-FFFF00000000}"/>
  </bookViews>
  <sheets>
    <sheet name=" Trợ cấp hưu trí 1 lần" sheetId="28" state="hidden" r:id="rId1"/>
    <sheet name="Bieu 01" sheetId="29" r:id="rId2"/>
    <sheet name="Bieu 02" sheetId="30" r:id="rId3"/>
    <sheet name="Bieu 03" sheetId="31" r:id="rId4"/>
    <sheet name="Biểu 02 - TH nghỉ hưu" sheetId="24" state="hidden" r:id="rId5"/>
    <sheet name="BIỂU 03 - LBQ" sheetId="15" state="hidden" r:id="rId6"/>
    <sheet name="BIỂU 04 Thoi viec" sheetId="18" state="hidden" r:id="rId7"/>
  </sheets>
  <definedNames>
    <definedName name="_1" localSheetId="0">#REF!</definedName>
    <definedName name="_1" localSheetId="2">#REF!</definedName>
    <definedName name="_1">#REF!</definedName>
    <definedName name="_2" localSheetId="0">#REF!</definedName>
    <definedName name="_2" localSheetId="2">#REF!</definedName>
    <definedName name="_2">#REF!</definedName>
    <definedName name="_CON1" localSheetId="0">#REF!</definedName>
    <definedName name="_CON1" localSheetId="2">#REF!</definedName>
    <definedName name="_CON1">#REF!</definedName>
    <definedName name="_CON2" localSheetId="0">#REF!</definedName>
    <definedName name="_CON2" localSheetId="2">#REF!</definedName>
    <definedName name="_CON2">#REF!</definedName>
    <definedName name="_Fill" localSheetId="0" hidden="1">#REF!</definedName>
    <definedName name="_Fill" localSheetId="2" hidden="1">#REF!</definedName>
    <definedName name="_Fill" hidden="1">#REF!</definedName>
    <definedName name="_NET2" localSheetId="0">#REF!</definedName>
    <definedName name="_NET2" localSheetId="2">#REF!</definedName>
    <definedName name="_NET2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a1.1" localSheetId="0">#REF!</definedName>
    <definedName name="a1.1" localSheetId="2">#REF!</definedName>
    <definedName name="a1.1">#REF!</definedName>
    <definedName name="a277Print_Titles" localSheetId="0">#REF!</definedName>
    <definedName name="a277Print_Titles" localSheetId="2">#REF!</definedName>
    <definedName name="a277Print_Titles">#REF!</definedName>
    <definedName name="Bang_cly" localSheetId="0">#REF!</definedName>
    <definedName name="Bang_cly" localSheetId="2">#REF!</definedName>
    <definedName name="Bang_cly">#REF!</definedName>
    <definedName name="Bang_CVC" localSheetId="0">#REF!</definedName>
    <definedName name="Bang_CVC" localSheetId="2">#REF!</definedName>
    <definedName name="Bang_CVC">#REF!</definedName>
    <definedName name="bang_gia" localSheetId="0">#REF!</definedName>
    <definedName name="bang_gia" localSheetId="2">#REF!</definedName>
    <definedName name="bang_gia">#REF!</definedName>
    <definedName name="Bang_travl" localSheetId="0">#REF!</definedName>
    <definedName name="Bang_travl" localSheetId="2">#REF!</definedName>
    <definedName name="Bang_travl">#REF!</definedName>
    <definedName name="BOQ" localSheetId="0">#REF!</definedName>
    <definedName name="BOQ" localSheetId="2">#REF!</definedName>
    <definedName name="BOQ">#REF!</definedName>
    <definedName name="BVCISUMMARY" localSheetId="0">#REF!</definedName>
    <definedName name="BVCISUMMARY" localSheetId="2">#REF!</definedName>
    <definedName name="BVCISUMMARY">#REF!</definedName>
    <definedName name="Co" localSheetId="0">#REF!</definedName>
    <definedName name="Co" localSheetId="2">#REF!</definedName>
    <definedName name="Co">#REF!</definedName>
    <definedName name="COMMON" localSheetId="0">#REF!</definedName>
    <definedName name="COMMON" localSheetId="2">#REF!</definedName>
    <definedName name="COMMON">#REF!</definedName>
    <definedName name="CON_EQP_COS" localSheetId="0">#REF!</definedName>
    <definedName name="CON_EQP_COS" localSheetId="2">#REF!</definedName>
    <definedName name="CON_EQP_COS">#REF!</definedName>
    <definedName name="Cong_HM_DTCT" localSheetId="0">#REF!</definedName>
    <definedName name="Cong_HM_DTCT" localSheetId="2">#REF!</definedName>
    <definedName name="Cong_HM_DTCT">#REF!</definedName>
    <definedName name="Cong_M_DTCT" localSheetId="0">#REF!</definedName>
    <definedName name="Cong_M_DTCT" localSheetId="2">#REF!</definedName>
    <definedName name="Cong_M_DTCT">#REF!</definedName>
    <definedName name="Cong_NC_DTCT" localSheetId="0">#REF!</definedName>
    <definedName name="Cong_NC_DTCT" localSheetId="2">#REF!</definedName>
    <definedName name="Cong_NC_DTCT">#REF!</definedName>
    <definedName name="Cong_VL_DTCT" localSheetId="0">#REF!</definedName>
    <definedName name="Cong_VL_DTCT" localSheetId="2">#REF!</definedName>
    <definedName name="Cong_VL_DTCT">#REF!</definedName>
    <definedName name="COVER" localSheetId="0">#REF!</definedName>
    <definedName name="COVER" localSheetId="2">#REF!</definedName>
    <definedName name="COVER">#REF!</definedName>
    <definedName name="CRITINST" localSheetId="0">#REF!</definedName>
    <definedName name="CRITINST" localSheetId="2">#REF!</definedName>
    <definedName name="CRITINST">#REF!</definedName>
    <definedName name="CRITPURC" localSheetId="0">#REF!</definedName>
    <definedName name="CRITPURC" localSheetId="2">#REF!</definedName>
    <definedName name="CRITPURC">#REF!</definedName>
    <definedName name="CS_10" localSheetId="0">#REF!</definedName>
    <definedName name="CS_10" localSheetId="2">#REF!</definedName>
    <definedName name="CS_10">#REF!</definedName>
    <definedName name="CS_100" localSheetId="0">#REF!</definedName>
    <definedName name="CS_100" localSheetId="2">#REF!</definedName>
    <definedName name="CS_100">#REF!</definedName>
    <definedName name="CS_10S" localSheetId="0">#REF!</definedName>
    <definedName name="CS_10S" localSheetId="2">#REF!</definedName>
    <definedName name="CS_10S">#REF!</definedName>
    <definedName name="CS_120" localSheetId="0">#REF!</definedName>
    <definedName name="CS_120" localSheetId="2">#REF!</definedName>
    <definedName name="CS_120">#REF!</definedName>
    <definedName name="CS_140" localSheetId="0">#REF!</definedName>
    <definedName name="CS_140" localSheetId="2">#REF!</definedName>
    <definedName name="CS_140">#REF!</definedName>
    <definedName name="CS_160" localSheetId="0">#REF!</definedName>
    <definedName name="CS_160" localSheetId="2">#REF!</definedName>
    <definedName name="CS_160">#REF!</definedName>
    <definedName name="CS_20" localSheetId="0">#REF!</definedName>
    <definedName name="CS_20" localSheetId="2">#REF!</definedName>
    <definedName name="CS_20">#REF!</definedName>
    <definedName name="CS_30" localSheetId="0">#REF!</definedName>
    <definedName name="CS_30" localSheetId="2">#REF!</definedName>
    <definedName name="CS_30">#REF!</definedName>
    <definedName name="CS_40" localSheetId="0">#REF!</definedName>
    <definedName name="CS_40" localSheetId="2">#REF!</definedName>
    <definedName name="CS_40">#REF!</definedName>
    <definedName name="CS_40S" localSheetId="0">#REF!</definedName>
    <definedName name="CS_40S" localSheetId="2">#REF!</definedName>
    <definedName name="CS_40S">#REF!</definedName>
    <definedName name="CS_5S" localSheetId="0">#REF!</definedName>
    <definedName name="CS_5S" localSheetId="2">#REF!</definedName>
    <definedName name="CS_5S">#REF!</definedName>
    <definedName name="CS_60" localSheetId="0">#REF!</definedName>
    <definedName name="CS_60" localSheetId="2">#REF!</definedName>
    <definedName name="CS_60">#REF!</definedName>
    <definedName name="CS_80" localSheetId="0">#REF!</definedName>
    <definedName name="CS_80" localSheetId="2">#REF!</definedName>
    <definedName name="CS_80">#REF!</definedName>
    <definedName name="CS_80S" localSheetId="0">#REF!</definedName>
    <definedName name="CS_80S" localSheetId="2">#REF!</definedName>
    <definedName name="CS_80S">#REF!</definedName>
    <definedName name="CS_STD" localSheetId="0">#REF!</definedName>
    <definedName name="CS_STD" localSheetId="2">#REF!</definedName>
    <definedName name="CS_STD">#REF!</definedName>
    <definedName name="CS_XS" localSheetId="0">#REF!</definedName>
    <definedName name="CS_XS" localSheetId="2">#REF!</definedName>
    <definedName name="CS_XS">#REF!</definedName>
    <definedName name="CS_XXS" localSheetId="0">#REF!</definedName>
    <definedName name="CS_XXS" localSheetId="2">#REF!</definedName>
    <definedName name="CS_XXS">#REF!</definedName>
    <definedName name="ctiep" localSheetId="0">#REF!</definedName>
    <definedName name="ctiep" localSheetId="2">#REF!</definedName>
    <definedName name="ctiep">#REF!</definedName>
    <definedName name="_xlnm.Database" localSheetId="0">#REF!</definedName>
    <definedName name="_xlnm.Database" localSheetId="2">#REF!</definedName>
    <definedName name="_xlnm.Database">#REF!</definedName>
    <definedName name="den_bu" localSheetId="0">#REF!</definedName>
    <definedName name="den_bu" localSheetId="2">#REF!</definedName>
    <definedName name="den_bu">#REF!</definedName>
    <definedName name="DGCTI592" localSheetId="0">#REF!</definedName>
    <definedName name="DGCTI592" localSheetId="2">#REF!</definedName>
    <definedName name="DGCTI592">#REF!</definedName>
    <definedName name="DSUMDATA" localSheetId="0">#REF!</definedName>
    <definedName name="DSUMDATA" localSheetId="2">#REF!</definedName>
    <definedName name="DSUMDATA">#REF!</definedName>
    <definedName name="End_1" localSheetId="0">#REF!</definedName>
    <definedName name="End_1" localSheetId="2">#REF!</definedName>
    <definedName name="End_1">#REF!</definedName>
    <definedName name="End_10" localSheetId="0">#REF!</definedName>
    <definedName name="End_10" localSheetId="2">#REF!</definedName>
    <definedName name="End_10">#REF!</definedName>
    <definedName name="End_11" localSheetId="0">#REF!</definedName>
    <definedName name="End_11" localSheetId="2">#REF!</definedName>
    <definedName name="End_11">#REF!</definedName>
    <definedName name="End_12" localSheetId="0">#REF!</definedName>
    <definedName name="End_12" localSheetId="2">#REF!</definedName>
    <definedName name="End_12">#REF!</definedName>
    <definedName name="End_13" localSheetId="0">#REF!</definedName>
    <definedName name="End_13" localSheetId="2">#REF!</definedName>
    <definedName name="End_13">#REF!</definedName>
    <definedName name="End_2" localSheetId="0">#REF!</definedName>
    <definedName name="End_2" localSheetId="2">#REF!</definedName>
    <definedName name="End_2">#REF!</definedName>
    <definedName name="End_3" localSheetId="0">#REF!</definedName>
    <definedName name="End_3" localSheetId="2">#REF!</definedName>
    <definedName name="End_3">#REF!</definedName>
    <definedName name="End_4" localSheetId="0">#REF!</definedName>
    <definedName name="End_4" localSheetId="2">#REF!</definedName>
    <definedName name="End_4">#REF!</definedName>
    <definedName name="End_5" localSheetId="0">#REF!</definedName>
    <definedName name="End_5" localSheetId="2">#REF!</definedName>
    <definedName name="End_5">#REF!</definedName>
    <definedName name="End_6" localSheetId="0">#REF!</definedName>
    <definedName name="End_6" localSheetId="2">#REF!</definedName>
    <definedName name="End_6">#REF!</definedName>
    <definedName name="End_7" localSheetId="0">#REF!</definedName>
    <definedName name="End_7" localSheetId="2">#REF!</definedName>
    <definedName name="End_7">#REF!</definedName>
    <definedName name="End_8" localSheetId="0">#REF!</definedName>
    <definedName name="End_8" localSheetId="2">#REF!</definedName>
    <definedName name="End_8">#REF!</definedName>
    <definedName name="End_9" localSheetId="0">#REF!</definedName>
    <definedName name="End_9" localSheetId="2">#REF!</definedName>
    <definedName name="End_9">#REF!</definedName>
    <definedName name="_xlnm.Extract" localSheetId="0">#REF!</definedName>
    <definedName name="_xlnm.Extract" localSheetId="2">#REF!</definedName>
    <definedName name="_xlnm.Extract">#REF!</definedName>
    <definedName name="GTXL" localSheetId="0">#REF!</definedName>
    <definedName name="GTXL" localSheetId="2">#REF!</definedName>
    <definedName name="GTXL">#REF!</definedName>
    <definedName name="gia_tien" localSheetId="0">#REF!</definedName>
    <definedName name="gia_tien" localSheetId="2">#REF!</definedName>
    <definedName name="gia_tien">#REF!</definedName>
    <definedName name="gia_tien_BTN" localSheetId="0">#REF!</definedName>
    <definedName name="gia_tien_BTN" localSheetId="2">#REF!</definedName>
    <definedName name="gia_tien_BTN">#REF!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ien" localSheetId="0">#REF!</definedName>
    <definedName name="hien" localSheetId="2">#REF!</definedName>
    <definedName name="hien">#REF!</definedName>
    <definedName name="HOME_MANP" localSheetId="0">#REF!</definedName>
    <definedName name="HOME_MANP" localSheetId="2">#REF!</definedName>
    <definedName name="HOME_MANP">#REF!</definedName>
    <definedName name="HOMEOFFICE_COST" localSheetId="0">#REF!</definedName>
    <definedName name="HOMEOFFICE_COST" localSheetId="2">#REF!</definedName>
    <definedName name="HOMEOFFICE_COST">#REF!</definedName>
    <definedName name="HTML_CodePage" hidden="1">950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I" localSheetId="0">#REF!</definedName>
    <definedName name="I" localSheetId="2">#REF!</definedName>
    <definedName name="I">#REF!</definedName>
    <definedName name="IDLAB_COST" localSheetId="0">#REF!</definedName>
    <definedName name="IDLAB_COST" localSheetId="2">#REF!</definedName>
    <definedName name="IDLAB_COST">#REF!</definedName>
    <definedName name="INDMANP" localSheetId="0">#REF!</definedName>
    <definedName name="INDMANP" localSheetId="2">#REF!</definedName>
    <definedName name="INDMANP">#REF!</definedName>
    <definedName name="j356C8" localSheetId="0">#REF!</definedName>
    <definedName name="j356C8" localSheetId="2">#REF!</definedName>
    <definedName name="j356C8">#REF!</definedName>
    <definedName name="kcong" localSheetId="0">#REF!</definedName>
    <definedName name="kcong" localSheetId="2">#REF!</definedName>
    <definedName name="kcong">#REF!</definedName>
    <definedName name="m" localSheetId="0">#REF!</definedName>
    <definedName name="m" localSheetId="2">#REF!</definedName>
    <definedName name="m">#REF!</definedName>
    <definedName name="MAJ_CON_EQP" localSheetId="0">#REF!</definedName>
    <definedName name="MAJ_CON_EQP" localSheetId="2">#REF!</definedName>
    <definedName name="MAJ_CON_EQP">#REF!</definedName>
    <definedName name="MG_A" localSheetId="0">#REF!</definedName>
    <definedName name="MG_A" localSheetId="2">#REF!</definedName>
    <definedName name="MG_A">#REF!</definedName>
    <definedName name="NET" localSheetId="0">#REF!</definedName>
    <definedName name="NET" localSheetId="2">#REF!</definedName>
    <definedName name="NET">#REF!</definedName>
    <definedName name="NET_1" localSheetId="0">#REF!</definedName>
    <definedName name="NET_1" localSheetId="2">#REF!</definedName>
    <definedName name="NET_1">#REF!</definedName>
    <definedName name="NET_ANA" localSheetId="0">#REF!</definedName>
    <definedName name="NET_ANA" localSheetId="2">#REF!</definedName>
    <definedName name="NET_ANA">#REF!</definedName>
    <definedName name="NET_ANA_1" localSheetId="0">#REF!</definedName>
    <definedName name="NET_ANA_1" localSheetId="2">#REF!</definedName>
    <definedName name="NET_ANA_1">#REF!</definedName>
    <definedName name="NET_ANA_2" localSheetId="0">#REF!</definedName>
    <definedName name="NET_ANA_2" localSheetId="2">#REF!</definedName>
    <definedName name="NET_ANA_2">#REF!</definedName>
    <definedName name="No" localSheetId="0">#REF!</definedName>
    <definedName name="No" localSheetId="2">#REF!</definedName>
    <definedName name="No">#REF!</definedName>
    <definedName name="NH" localSheetId="0">#REF!</definedName>
    <definedName name="NH" localSheetId="2">#REF!</definedName>
    <definedName name="NH">#REF!</definedName>
    <definedName name="NHot" localSheetId="0">#REF!</definedName>
    <definedName name="NHot" localSheetId="2">#REF!</definedName>
    <definedName name="NHot">#REF!</definedName>
    <definedName name="_xlnm.Print_Area" localSheetId="0">#REF!</definedName>
    <definedName name="_xlnm.Print_Area">#REF!</definedName>
    <definedName name="_xlnm.Print_Titles" localSheetId="0">#REF!</definedName>
    <definedName name="_xlnm.Print_Titles" localSheetId="5">'BIỂU 03 - LBQ'!$6:$7</definedName>
    <definedName name="_xlnm.Print_Titles">#REF!</definedName>
    <definedName name="PRINT_TITLES_MI" localSheetId="0">#REF!</definedName>
    <definedName name="PRINT_TITLES_MI" localSheetId="2">#REF!</definedName>
    <definedName name="PRINT_TITLES_MI">#REF!</definedName>
    <definedName name="PRINTA" localSheetId="0">#REF!</definedName>
    <definedName name="PRINTA" localSheetId="2">#REF!</definedName>
    <definedName name="PRINTA">#REF!</definedName>
    <definedName name="PRINTB" localSheetId="0">#REF!</definedName>
    <definedName name="PRINTB" localSheetId="2">#REF!</definedName>
    <definedName name="PRINTB">#REF!</definedName>
    <definedName name="PRINTC" localSheetId="0">#REF!</definedName>
    <definedName name="PRINTC" localSheetId="2">#REF!</definedName>
    <definedName name="PRINTC">#REF!</definedName>
    <definedName name="PROPOSAL" localSheetId="0">#REF!</definedName>
    <definedName name="PROPOSAL" localSheetId="2">#REF!</definedName>
    <definedName name="PROPOSAL">#REF!</definedName>
    <definedName name="PT_Duong" localSheetId="0">#REF!</definedName>
    <definedName name="PT_Duong" localSheetId="2">#REF!</definedName>
    <definedName name="PT_Duong">#REF!</definedName>
    <definedName name="ptdg" localSheetId="0">#REF!</definedName>
    <definedName name="ptdg" localSheetId="2">#REF!</definedName>
    <definedName name="ptdg">#REF!</definedName>
    <definedName name="PTDG_cau" localSheetId="0">#REF!</definedName>
    <definedName name="PTDG_cau" localSheetId="2">#REF!</definedName>
    <definedName name="PTDG_cau">#REF!</definedName>
    <definedName name="phu_luc_vua" localSheetId="0">#REF!</definedName>
    <definedName name="phu_luc_vua" localSheetId="2">#REF!</definedName>
    <definedName name="phu_luc_vua">#REF!</definedName>
    <definedName name="SORT" localSheetId="0">#REF!</definedName>
    <definedName name="SORT" localSheetId="2">#REF!</definedName>
    <definedName name="SORT">#REF!</definedName>
    <definedName name="SPEC" localSheetId="0">#REF!</definedName>
    <definedName name="SPEC" localSheetId="2">#REF!</definedName>
    <definedName name="SPEC">#REF!</definedName>
    <definedName name="SPECSUMMARY" localSheetId="0">#REF!</definedName>
    <definedName name="SPECSUMMARY" localSheetId="2">#REF!</definedName>
    <definedName name="SPECSUMMARY">#REF!</definedName>
    <definedName name="Start_1" localSheetId="0">#REF!</definedName>
    <definedName name="Start_1" localSheetId="2">#REF!</definedName>
    <definedName name="Start_1">#REF!</definedName>
    <definedName name="Start_10" localSheetId="0">#REF!</definedName>
    <definedName name="Start_10" localSheetId="2">#REF!</definedName>
    <definedName name="Start_10">#REF!</definedName>
    <definedName name="Start_11" localSheetId="0">#REF!</definedName>
    <definedName name="Start_11" localSheetId="2">#REF!</definedName>
    <definedName name="Start_11">#REF!</definedName>
    <definedName name="Start_12" localSheetId="0">#REF!</definedName>
    <definedName name="Start_12" localSheetId="2">#REF!</definedName>
    <definedName name="Start_12">#REF!</definedName>
    <definedName name="Start_13" localSheetId="0">#REF!</definedName>
    <definedName name="Start_13" localSheetId="2">#REF!</definedName>
    <definedName name="Start_13">#REF!</definedName>
    <definedName name="Start_2" localSheetId="0">#REF!</definedName>
    <definedName name="Start_2" localSheetId="2">#REF!</definedName>
    <definedName name="Start_2">#REF!</definedName>
    <definedName name="Start_3" localSheetId="0">#REF!</definedName>
    <definedName name="Start_3" localSheetId="2">#REF!</definedName>
    <definedName name="Start_3">#REF!</definedName>
    <definedName name="Start_4" localSheetId="0">#REF!</definedName>
    <definedName name="Start_4" localSheetId="2">#REF!</definedName>
    <definedName name="Start_4">#REF!</definedName>
    <definedName name="Start_5" localSheetId="0">#REF!</definedName>
    <definedName name="Start_5" localSheetId="2">#REF!</definedName>
    <definedName name="Start_5">#REF!</definedName>
    <definedName name="Start_6" localSheetId="0">#REF!</definedName>
    <definedName name="Start_6" localSheetId="2">#REF!</definedName>
    <definedName name="Start_6">#REF!</definedName>
    <definedName name="Start_7" localSheetId="0">#REF!</definedName>
    <definedName name="Start_7" localSheetId="2">#REF!</definedName>
    <definedName name="Start_7">#REF!</definedName>
    <definedName name="Start_8" localSheetId="0">#REF!</definedName>
    <definedName name="Start_8" localSheetId="2">#REF!</definedName>
    <definedName name="Start_8">#REF!</definedName>
    <definedName name="Start_9" localSheetId="0">#REF!</definedName>
    <definedName name="Start_9" localSheetId="2">#REF!</definedName>
    <definedName name="Start_9">#REF!</definedName>
    <definedName name="SUMMARY" localSheetId="0">#REF!</definedName>
    <definedName name="SUMMARY" localSheetId="2">#REF!</definedName>
    <definedName name="SUMMARY">#REF!</definedName>
    <definedName name="T" localSheetId="0">#REF!</definedName>
    <definedName name="T" localSheetId="2">#REF!</definedName>
    <definedName name="T">#REF!</definedName>
    <definedName name="TaxTV">10%</definedName>
    <definedName name="TaxXL">5%</definedName>
    <definedName name="Tien" localSheetId="0">#REF!</definedName>
    <definedName name="Tien" localSheetId="2">#REF!</definedName>
    <definedName name="Tien">#REF!</definedName>
    <definedName name="Tle" localSheetId="0">#REF!</definedName>
    <definedName name="Tle" localSheetId="2">#REF!</definedName>
    <definedName name="Tle">#REF!</definedName>
    <definedName name="tthi" localSheetId="0">#REF!</definedName>
    <definedName name="tthi" localSheetId="2">#REF!</definedName>
    <definedName name="tthi">#REF!</definedName>
    <definedName name="ty_le" localSheetId="0">#REF!</definedName>
    <definedName name="ty_le" localSheetId="2">#REF!</definedName>
    <definedName name="ty_le">#REF!</definedName>
    <definedName name="ty_le_BTN" localSheetId="0">#REF!</definedName>
    <definedName name="ty_le_BTN" localSheetId="2">#REF!</definedName>
    <definedName name="ty_le_BTN">#REF!</definedName>
    <definedName name="Ty_le1" localSheetId="0">#REF!</definedName>
    <definedName name="Ty_le1" localSheetId="2">#REF!</definedName>
    <definedName name="Ty_le1">#REF!</definedName>
    <definedName name="Tra_DM_su_dung" localSheetId="0">#REF!</definedName>
    <definedName name="Tra_DM_su_dung" localSheetId="2">#REF!</definedName>
    <definedName name="Tra_DM_su_dung">#REF!</definedName>
    <definedName name="Tra_don_gia_KS" localSheetId="0">#REF!</definedName>
    <definedName name="Tra_don_gia_KS" localSheetId="2">#REF!</definedName>
    <definedName name="Tra_don_gia_KS">#REF!</definedName>
    <definedName name="Tra_DTCT" localSheetId="0">#REF!</definedName>
    <definedName name="Tra_DTCT" localSheetId="2">#REF!</definedName>
    <definedName name="Tra_DTCT">#REF!</definedName>
    <definedName name="Tra_tim_hang_mucPT_trung" localSheetId="0">#REF!</definedName>
    <definedName name="Tra_tim_hang_mucPT_trung" localSheetId="2">#REF!</definedName>
    <definedName name="Tra_tim_hang_mucPT_trung">#REF!</definedName>
    <definedName name="Tra_TL" localSheetId="0">#REF!</definedName>
    <definedName name="Tra_TL" localSheetId="2">#REF!</definedName>
    <definedName name="Tra_TL">#REF!</definedName>
    <definedName name="Tra_ty_le2" localSheetId="0">#REF!</definedName>
    <definedName name="Tra_ty_le2" localSheetId="2">#REF!</definedName>
    <definedName name="Tra_ty_le2">#REF!</definedName>
    <definedName name="Tra_ty_le3" localSheetId="0">#REF!</definedName>
    <definedName name="Tra_ty_le3" localSheetId="2">#REF!</definedName>
    <definedName name="Tra_ty_le3">#REF!</definedName>
    <definedName name="Tra_ty_le4" localSheetId="0">#REF!</definedName>
    <definedName name="Tra_ty_le4" localSheetId="2">#REF!</definedName>
    <definedName name="Tra_ty_le4">#REF!</definedName>
    <definedName name="Tra_ty_le5" localSheetId="0">#REF!</definedName>
    <definedName name="Tra_ty_le5" localSheetId="2">#REF!</definedName>
    <definedName name="Tra_ty_le5">#REF!</definedName>
    <definedName name="VARIINST" localSheetId="0">#REF!</definedName>
    <definedName name="VARIINST" localSheetId="2">#REF!</definedName>
    <definedName name="VARIINST">#REF!</definedName>
    <definedName name="VARIPURC" localSheetId="0">#REF!</definedName>
    <definedName name="VARIPURC" localSheetId="2">#REF!</definedName>
    <definedName name="VARIPURC">#REF!</definedName>
    <definedName name="W" localSheetId="0">#REF!</definedName>
    <definedName name="W" localSheetId="2">#REF!</definedName>
    <definedName name="W">#REF!</definedName>
    <definedName name="X" localSheetId="0">#REF!</definedName>
    <definedName name="X" localSheetId="2">#REF!</definedName>
    <definedName name="X">#REF!</definedName>
    <definedName name="xh" localSheetId="0">#REF!</definedName>
    <definedName name="xh" localSheetId="2">#REF!</definedName>
    <definedName name="xh">#REF!</definedName>
    <definedName name="xn" localSheetId="0">#REF!</definedName>
    <definedName name="xn" localSheetId="2">#REF!</definedName>
    <definedName name="xn">#REF!</definedName>
    <definedName name="ZYX" localSheetId="0">#REF!</definedName>
    <definedName name="ZYX" localSheetId="2">#REF!</definedName>
    <definedName name="ZYX">#REF!</definedName>
    <definedName name="ZZZ" localSheetId="0">#REF!</definedName>
    <definedName name="ZZZ" localSheetId="2">#REF!</definedName>
    <definedName name="Z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0" i="31" l="1"/>
  <c r="V20" i="31" s="1"/>
  <c r="U19" i="31"/>
  <c r="V19" i="31" s="1"/>
  <c r="U17" i="31"/>
  <c r="V17" i="31" s="1"/>
  <c r="U16" i="31"/>
  <c r="V16" i="31" s="1"/>
  <c r="U14" i="31"/>
  <c r="V14" i="31" s="1"/>
  <c r="U13" i="31"/>
  <c r="V13" i="31" s="1"/>
  <c r="U11" i="31"/>
  <c r="V11" i="31" s="1"/>
  <c r="U10" i="31"/>
  <c r="V10" i="31" s="1"/>
  <c r="V20" i="30"/>
  <c r="W20" i="30" s="1"/>
  <c r="V19" i="30"/>
  <c r="W19" i="30" s="1"/>
  <c r="V17" i="30"/>
  <c r="W17" i="30" s="1"/>
  <c r="V16" i="30"/>
  <c r="W16" i="30" s="1"/>
  <c r="V14" i="30"/>
  <c r="W14" i="30" s="1"/>
  <c r="V13" i="30"/>
  <c r="W13" i="30" s="1"/>
  <c r="V11" i="30"/>
  <c r="W11" i="30" s="1"/>
  <c r="V10" i="30"/>
  <c r="W10" i="30" s="1"/>
  <c r="X21" i="24"/>
  <c r="P18" i="28"/>
  <c r="X20" i="24"/>
  <c r="R16" i="28"/>
  <c r="X18" i="24"/>
  <c r="Y15" i="24"/>
  <c r="X15" i="24"/>
  <c r="U13" i="28" s="1"/>
  <c r="R13" i="28"/>
  <c r="T13" i="28"/>
  <c r="I13" i="28"/>
  <c r="L13" i="28"/>
  <c r="R19" i="28"/>
  <c r="R11" i="28"/>
  <c r="R12" i="28"/>
  <c r="R14" i="28"/>
  <c r="R15" i="28"/>
  <c r="R17" i="28"/>
  <c r="R10" i="28"/>
  <c r="Q17" i="28"/>
  <c r="Q16" i="28"/>
  <c r="Q15" i="28"/>
  <c r="Q14" i="28"/>
  <c r="Q13" i="28"/>
  <c r="Q12" i="28"/>
  <c r="Q11" i="28"/>
  <c r="Q10" i="28"/>
  <c r="Q18" i="28"/>
  <c r="R18" i="28" s="1"/>
  <c r="U11" i="28"/>
  <c r="V11" i="28"/>
  <c r="W11" i="28"/>
  <c r="U12" i="28"/>
  <c r="V12" i="28"/>
  <c r="W12" i="28"/>
  <c r="V13" i="28"/>
  <c r="W13" i="28"/>
  <c r="U14" i="28"/>
  <c r="V14" i="28"/>
  <c r="W14" i="28"/>
  <c r="U15" i="28"/>
  <c r="V15" i="28"/>
  <c r="W15" i="28"/>
  <c r="U16" i="28"/>
  <c r="V16" i="28"/>
  <c r="W16" i="28"/>
  <c r="U17" i="28"/>
  <c r="V17" i="28"/>
  <c r="W17" i="28"/>
  <c r="U18" i="28"/>
  <c r="V18" i="28"/>
  <c r="W18" i="28"/>
  <c r="U19" i="28"/>
  <c r="V19" i="28"/>
  <c r="W19" i="28"/>
  <c r="U20" i="28"/>
  <c r="V20" i="28"/>
  <c r="W20" i="28"/>
  <c r="V10" i="28"/>
  <c r="W10" i="28"/>
  <c r="U10" i="28"/>
  <c r="Q19" i="28"/>
  <c r="X16" i="24"/>
  <c r="X19" i="24"/>
  <c r="Z14" i="24"/>
  <c r="Y16" i="24"/>
  <c r="Y20" i="24"/>
  <c r="O10" i="28"/>
  <c r="J21" i="24"/>
  <c r="L21" i="24" s="1"/>
  <c r="M21" i="24" s="1"/>
  <c r="J20" i="24"/>
  <c r="L20" i="24" s="1"/>
  <c r="M20" i="24" s="1"/>
  <c r="J19" i="24"/>
  <c r="L19" i="24" s="1"/>
  <c r="M19" i="24" s="1"/>
  <c r="Y19" i="24" s="1"/>
  <c r="J18" i="24"/>
  <c r="L18" i="24" s="1"/>
  <c r="M18" i="24" s="1"/>
  <c r="Y18" i="24" s="1"/>
  <c r="J17" i="24"/>
  <c r="L17" i="24" s="1"/>
  <c r="M17" i="24" s="1"/>
  <c r="X17" i="24" s="1"/>
  <c r="J16" i="24"/>
  <c r="L16" i="24" s="1"/>
  <c r="M16" i="24" s="1"/>
  <c r="J15" i="24"/>
  <c r="L15" i="24" s="1"/>
  <c r="M15" i="24" s="1"/>
  <c r="J14" i="24"/>
  <c r="L14" i="24" s="1"/>
  <c r="M14" i="24" s="1"/>
  <c r="Y14" i="24" s="1"/>
  <c r="J13" i="24"/>
  <c r="L13" i="24" s="1"/>
  <c r="M13" i="24" s="1"/>
  <c r="X13" i="24" s="1"/>
  <c r="J12" i="24"/>
  <c r="L12" i="24" s="1"/>
  <c r="M12" i="24" s="1"/>
  <c r="X12" i="24" s="1"/>
  <c r="X14" i="24" l="1"/>
  <c r="Y21" i="24"/>
  <c r="Y17" i="24"/>
  <c r="Y13" i="24"/>
  <c r="I10" i="28"/>
  <c r="K10" i="28" s="1"/>
  <c r="L10" i="28" s="1"/>
  <c r="P11" i="28"/>
  <c r="U13" i="24" s="1"/>
  <c r="P12" i="28"/>
  <c r="U14" i="24" s="1"/>
  <c r="P13" i="28"/>
  <c r="U15" i="24" s="1"/>
  <c r="P14" i="28"/>
  <c r="U16" i="24" s="1"/>
  <c r="P15" i="28"/>
  <c r="U17" i="24" s="1"/>
  <c r="P16" i="28"/>
  <c r="U18" i="24" s="1"/>
  <c r="P17" i="28"/>
  <c r="U19" i="24" s="1"/>
  <c r="U20" i="24"/>
  <c r="P20" i="28"/>
  <c r="P19" i="28"/>
  <c r="U21" i="24" s="1"/>
  <c r="I11" i="28"/>
  <c r="K11" i="28" s="1"/>
  <c r="L11" i="28" s="1"/>
  <c r="I12" i="28"/>
  <c r="K12" i="28" s="1"/>
  <c r="L12" i="28" s="1"/>
  <c r="K13" i="28"/>
  <c r="I14" i="28"/>
  <c r="K14" i="28" s="1"/>
  <c r="L14" i="28" s="1"/>
  <c r="I15" i="28"/>
  <c r="K15" i="28" s="1"/>
  <c r="L15" i="28" s="1"/>
  <c r="I16" i="28"/>
  <c r="K16" i="28" s="1"/>
  <c r="L16" i="28" s="1"/>
  <c r="I17" i="28"/>
  <c r="K17" i="28" s="1"/>
  <c r="L17" i="28" s="1"/>
  <c r="I18" i="28"/>
  <c r="K18" i="28" s="1"/>
  <c r="L18" i="28" s="1"/>
  <c r="I20" i="28"/>
  <c r="K20" i="28" s="1"/>
  <c r="I19" i="28"/>
  <c r="K19" i="28" s="1"/>
  <c r="O11" i="28"/>
  <c r="P10" i="28"/>
  <c r="U12" i="24" s="1"/>
  <c r="O15" i="28"/>
  <c r="F10" i="18"/>
  <c r="K10" i="18" s="1"/>
  <c r="S10" i="18" l="1"/>
  <c r="Q10" i="18"/>
  <c r="R10" i="18"/>
  <c r="L19" i="28"/>
  <c r="L20" i="28"/>
  <c r="R20" i="28" s="1"/>
  <c r="O19" i="28"/>
  <c r="O18" i="28"/>
  <c r="O20" i="28"/>
  <c r="Q20" i="28"/>
  <c r="P10" i="18" l="1"/>
  <c r="N74" i="15"/>
  <c r="E71" i="15"/>
  <c r="E72" i="15"/>
  <c r="E73" i="15"/>
  <c r="E74" i="15"/>
  <c r="O74" i="15" s="1"/>
  <c r="E75" i="15"/>
  <c r="N75" i="15"/>
  <c r="N73" i="15"/>
  <c r="N72" i="15"/>
  <c r="N71" i="15"/>
  <c r="N70" i="15"/>
  <c r="E70" i="15"/>
  <c r="N68" i="15"/>
  <c r="E68" i="15"/>
  <c r="N67" i="15"/>
  <c r="E67" i="15"/>
  <c r="N66" i="15"/>
  <c r="E66" i="15"/>
  <c r="N65" i="15"/>
  <c r="E65" i="15"/>
  <c r="N64" i="15"/>
  <c r="E64" i="15"/>
  <c r="O17" i="28"/>
  <c r="N55" i="15"/>
  <c r="N54" i="15"/>
  <c r="E53" i="15"/>
  <c r="E54" i="15"/>
  <c r="E55" i="15"/>
  <c r="E56" i="15"/>
  <c r="O16" i="28"/>
  <c r="N47" i="15"/>
  <c r="E44" i="15"/>
  <c r="E45" i="15"/>
  <c r="E46" i="15"/>
  <c r="E47" i="15"/>
  <c r="E48" i="15"/>
  <c r="N62" i="15"/>
  <c r="E62" i="15"/>
  <c r="N61" i="15"/>
  <c r="E61" i="15"/>
  <c r="N60" i="15"/>
  <c r="E60" i="15"/>
  <c r="N59" i="15"/>
  <c r="E59" i="15"/>
  <c r="N58" i="15"/>
  <c r="E58" i="15"/>
  <c r="N56" i="15"/>
  <c r="N53" i="15"/>
  <c r="N52" i="15"/>
  <c r="E52" i="15"/>
  <c r="N51" i="15"/>
  <c r="E51" i="15"/>
  <c r="N50" i="15"/>
  <c r="E50" i="15"/>
  <c r="N48" i="15"/>
  <c r="N46" i="15"/>
  <c r="N45" i="15"/>
  <c r="N44" i="15"/>
  <c r="N43" i="15"/>
  <c r="E43" i="15"/>
  <c r="E41" i="15"/>
  <c r="P14" i="24"/>
  <c r="W14" i="24"/>
  <c r="P18" i="24"/>
  <c r="Q18" i="24" s="1"/>
  <c r="Z18" i="24" s="1"/>
  <c r="W18" i="24" s="1"/>
  <c r="P19" i="24"/>
  <c r="Q19" i="24" s="1"/>
  <c r="Z19" i="24" s="1"/>
  <c r="W19" i="24" s="1"/>
  <c r="P21" i="24"/>
  <c r="Q21" i="24" s="1"/>
  <c r="Z21" i="24" s="1"/>
  <c r="W21" i="24" s="1"/>
  <c r="P20" i="24"/>
  <c r="Q20" i="24" s="1"/>
  <c r="Z20" i="24" s="1"/>
  <c r="W20" i="24" s="1"/>
  <c r="P16" i="24"/>
  <c r="Q16" i="24" s="1"/>
  <c r="Z16" i="24" s="1"/>
  <c r="W16" i="24" s="1"/>
  <c r="P17" i="24"/>
  <c r="Q17" i="24" s="1"/>
  <c r="Z17" i="24" s="1"/>
  <c r="W17" i="24" s="1"/>
  <c r="O13" i="28"/>
  <c r="O14" i="28"/>
  <c r="E49" i="15" l="1"/>
  <c r="O50" i="15"/>
  <c r="O52" i="15"/>
  <c r="O70" i="15"/>
  <c r="O55" i="15"/>
  <c r="O54" i="15"/>
  <c r="O68" i="15"/>
  <c r="O75" i="15"/>
  <c r="O72" i="15"/>
  <c r="O73" i="15"/>
  <c r="O71" i="15"/>
  <c r="O58" i="15"/>
  <c r="O66" i="15"/>
  <c r="O67" i="15"/>
  <c r="O65" i="15"/>
  <c r="O64" i="15"/>
  <c r="E76" i="15"/>
  <c r="E69" i="15"/>
  <c r="O62" i="15"/>
  <c r="O60" i="15"/>
  <c r="O47" i="15"/>
  <c r="O43" i="15"/>
  <c r="O44" i="15"/>
  <c r="O45" i="15"/>
  <c r="O46" i="15"/>
  <c r="O48" i="15"/>
  <c r="O51" i="15"/>
  <c r="O53" i="15"/>
  <c r="O56" i="15"/>
  <c r="O59" i="15"/>
  <c r="O61" i="15"/>
  <c r="E63" i="15"/>
  <c r="E57" i="15"/>
  <c r="N41" i="15"/>
  <c r="N40" i="15"/>
  <c r="E40" i="15"/>
  <c r="N39" i="15"/>
  <c r="E39" i="15"/>
  <c r="N38" i="15"/>
  <c r="E38" i="15"/>
  <c r="N37" i="15"/>
  <c r="E37" i="15"/>
  <c r="E35" i="15"/>
  <c r="E29" i="15"/>
  <c r="O12" i="28"/>
  <c r="E20" i="15"/>
  <c r="E21" i="15"/>
  <c r="E22" i="15"/>
  <c r="E23" i="15"/>
  <c r="E17" i="15"/>
  <c r="E19" i="15"/>
  <c r="E16" i="15"/>
  <c r="E15" i="15"/>
  <c r="E14" i="15"/>
  <c r="E12" i="15"/>
  <c r="O76" i="15" l="1"/>
  <c r="P76" i="15" s="1"/>
  <c r="O69" i="15"/>
  <c r="P69" i="15" s="1"/>
  <c r="O63" i="15"/>
  <c r="P63" i="15" s="1"/>
  <c r="O57" i="15"/>
  <c r="P57" i="15" s="1"/>
  <c r="O39" i="15"/>
  <c r="O49" i="15"/>
  <c r="P49" i="15" s="1"/>
  <c r="O37" i="15"/>
  <c r="E42" i="15"/>
  <c r="O41" i="15"/>
  <c r="O40" i="15"/>
  <c r="O38" i="15"/>
  <c r="E24" i="15"/>
  <c r="E18" i="15"/>
  <c r="N19" i="15"/>
  <c r="O19" i="15" s="1"/>
  <c r="N20" i="15"/>
  <c r="O20" i="15" s="1"/>
  <c r="N21" i="15"/>
  <c r="O21" i="15" s="1"/>
  <c r="N22" i="15"/>
  <c r="O22" i="15" s="1"/>
  <c r="N23" i="15"/>
  <c r="O23" i="15" s="1"/>
  <c r="N14" i="15"/>
  <c r="O14" i="15" s="1"/>
  <c r="N15" i="15"/>
  <c r="O15" i="15" s="1"/>
  <c r="N16" i="15"/>
  <c r="O16" i="15" s="1"/>
  <c r="N17" i="15"/>
  <c r="O17" i="15" s="1"/>
  <c r="O42" i="15" l="1"/>
  <c r="P42" i="15" s="1"/>
  <c r="O24" i="15"/>
  <c r="P24" i="15" s="1"/>
  <c r="O18" i="15"/>
  <c r="P18" i="15" s="1"/>
  <c r="Y12" i="24" l="1"/>
  <c r="P15" i="24" l="1"/>
  <c r="Q15" i="24" s="1"/>
  <c r="Z15" i="24" s="1"/>
  <c r="W15" i="24" s="1"/>
  <c r="P13" i="24"/>
  <c r="P12" i="24"/>
  <c r="Q12" i="24" l="1"/>
  <c r="Z12" i="24" s="1"/>
  <c r="W12" i="24" s="1"/>
  <c r="Q13" i="24"/>
  <c r="Z13" i="24" s="1"/>
  <c r="W13" i="24" s="1"/>
  <c r="N28" i="15" l="1"/>
  <c r="N29" i="15"/>
  <c r="E28" i="15"/>
  <c r="E27" i="15"/>
  <c r="E26" i="15"/>
  <c r="E25" i="15"/>
  <c r="O29" i="15" l="1"/>
  <c r="O28" i="15"/>
  <c r="N25" i="15"/>
  <c r="O25" i="15" s="1"/>
  <c r="N26" i="15"/>
  <c r="O26" i="15" s="1"/>
  <c r="N27" i="15"/>
  <c r="O27" i="15" s="1"/>
  <c r="E30" i="15"/>
  <c r="O30" i="15" l="1"/>
  <c r="P30" i="15" s="1"/>
  <c r="N35" i="15"/>
  <c r="E34" i="15"/>
  <c r="O35" i="15" l="1"/>
  <c r="N9" i="15"/>
  <c r="N10" i="15"/>
  <c r="N11" i="15"/>
  <c r="N12" i="15"/>
  <c r="N8" i="15"/>
  <c r="E8" i="15"/>
  <c r="E9" i="15"/>
  <c r="E10" i="15"/>
  <c r="E11" i="15"/>
  <c r="N34" i="15"/>
  <c r="O34" i="15" s="1"/>
  <c r="N33" i="15"/>
  <c r="E33" i="15"/>
  <c r="N32" i="15"/>
  <c r="E32" i="15"/>
  <c r="N31" i="15"/>
  <c r="E31" i="15"/>
  <c r="O32" i="15" l="1"/>
  <c r="E36" i="15"/>
  <c r="E13" i="15"/>
  <c r="O9" i="15"/>
  <c r="O10" i="15"/>
  <c r="O11" i="15"/>
  <c r="O12" i="15"/>
  <c r="O8" i="15"/>
  <c r="O31" i="15"/>
  <c r="O33" i="15"/>
  <c r="O36" i="15" l="1"/>
  <c r="P36" i="15" s="1"/>
  <c r="O13" i="15"/>
  <c r="P13" i="15" s="1"/>
</calcChain>
</file>

<file path=xl/sharedStrings.xml><?xml version="1.0" encoding="utf-8"?>
<sst xmlns="http://schemas.openxmlformats.org/spreadsheetml/2006/main" count="464" uniqueCount="226">
  <si>
    <t>TT</t>
  </si>
  <si>
    <t>Họ và tên</t>
  </si>
  <si>
    <t>Ngày tháng năm sinh</t>
  </si>
  <si>
    <t>Trình độ đào tạo</t>
  </si>
  <si>
    <t>Chức danh chuyên môn đang đảm nhiệm</t>
  </si>
  <si>
    <t>Thời điểm tinh giản biên chế</t>
  </si>
  <si>
    <t>Tuổi khi giải quyết tinh giản biên chế</t>
  </si>
  <si>
    <t>Hệ số lương</t>
  </si>
  <si>
    <t>Tổng cộng</t>
  </si>
  <si>
    <t>CỘNG HÒA XÃ HỘI CHỦ NGHĨA VIỆT NAM</t>
  </si>
  <si>
    <t>Độc lập - Tự do - Hạnh phúc</t>
  </si>
  <si>
    <t>ỦY BAN NHÂN DÂN</t>
  </si>
  <si>
    <t>Họ và tên
ngày sinh</t>
  </si>
  <si>
    <t>Từ tháng năm</t>
  </si>
  <si>
    <t>Đến tháng năm</t>
  </si>
  <si>
    <t>Số tháng</t>
  </si>
  <si>
    <t>Phụ cấp CV</t>
  </si>
  <si>
    <t>Phụ cấp TNVK (%)</t>
  </si>
  <si>
    <t>Hệ số PCVK</t>
  </si>
  <si>
    <t>Phụ cấp TN nghề (%)</t>
  </si>
  <si>
    <t>Hệ số PCTN nghề</t>
  </si>
  <si>
    <t>Mức lương tối thiểu</t>
  </si>
  <si>
    <t>Tiền lương 1 tháng (đồng)</t>
  </si>
  <si>
    <t>Tổng tiền (đồng)</t>
  </si>
  <si>
    <t>Lương bình quân 1 tháng</t>
  </si>
  <si>
    <t>Đóng BHXH</t>
  </si>
  <si>
    <t>Tuổi khi nghỉ hưu</t>
  </si>
  <si>
    <t>Năm</t>
  </si>
  <si>
    <t>Tháng</t>
  </si>
  <si>
    <t>Phụ cấp bảo lưu (nếu có)</t>
  </si>
  <si>
    <t>Giới tính</t>
  </si>
  <si>
    <t>A</t>
  </si>
  <si>
    <t>Đại học</t>
  </si>
  <si>
    <t>Tiền lương theo ngạch bậc, chức danh, chức vụ hiện hưởng</t>
  </si>
  <si>
    <t>Số năm đóng BHXH</t>
  </si>
  <si>
    <t>B</t>
  </si>
  <si>
    <t>Tiền lương tháng hiện hưởng (1000 đồng)</t>
  </si>
  <si>
    <t>Kinh phí để thực hiện chế độ
(ĐVT: 1000 đồng)</t>
  </si>
  <si>
    <t xml:space="preserve">Lý do 
</t>
  </si>
  <si>
    <t>Trợ cấp tìm việc</t>
  </si>
  <si>
    <t>Trợ cấp do đóng BHXH</t>
  </si>
  <si>
    <t>Lý do tinh giản</t>
  </si>
  <si>
    <t>7/2023</t>
  </si>
  <si>
    <t>6/2023</t>
  </si>
  <si>
    <t>Nam</t>
  </si>
  <si>
    <t>12/2019</t>
  </si>
  <si>
    <t>01/09/2023</t>
  </si>
  <si>
    <t>Nữ</t>
  </si>
  <si>
    <t>PHỤ BIỂU TỔNG HỢP KINH PHÍ GIẢI QUYẾT CHẾ ĐỘ, CHÍNH SÁCH CHO ĐỐI TƯỢNG NGHỈ HƯU TRƯỚC TUỔI</t>
  </si>
  <si>
    <t>Kinh phí thực hiện chế độ
(ĐVT 1000 đồng)</t>
  </si>
  <si>
    <t>Trợ cấp tính cho thời gian nghỉ hưu trước tuổi</t>
  </si>
  <si>
    <t>Trợ cấp do có trên 20 năm đóng BHXH</t>
  </si>
  <si>
    <t>Nguyễn Thị A</t>
  </si>
  <si>
    <t>ĐH</t>
  </si>
  <si>
    <t xml:space="preserve">Thời điểm kết thúc nhiệm kỳ, lộ trình </t>
  </si>
  <si>
    <t>6/2024</t>
  </si>
  <si>
    <t>Số năm đóng bảo hiểm</t>
  </si>
  <si>
    <t>Số năm đóng bảo hiểm vượt 21 năm</t>
  </si>
  <si>
    <t>Đối tượng tinh giản</t>
  </si>
  <si>
    <t>01/1/2024</t>
  </si>
  <si>
    <t>Số tháng tính chế độ</t>
  </si>
  <si>
    <t>Thời gian</t>
  </si>
  <si>
    <t>Thâm niên nghề</t>
  </si>
  <si>
    <t>Chức
 vụ</t>
  </si>
  <si>
    <t>Ghi chú</t>
  </si>
  <si>
    <t>Thời gian nghỉ trước tuổi</t>
  </si>
  <si>
    <t>Tuổi khi tinh giản biên chế</t>
  </si>
  <si>
    <t>Thời điểm tinh giản</t>
  </si>
  <si>
    <t>Lương hiện hưởng</t>
  </si>
  <si>
    <t>Đơn vị công tác</t>
  </si>
  <si>
    <t xml:space="preserve">Chức vụ trước khi nghỉ việc </t>
  </si>
  <si>
    <t>Ngày sinh</t>
  </si>
  <si>
    <t>Họ tên</t>
  </si>
  <si>
    <t>UỶ BAN NHÂN DÂN</t>
  </si>
  <si>
    <t>BIỂU 03: DANH SÁCH DỰ TOÁN LƯƠNG BÌNH QUÂN 5 NĂM (60 THÁNG) TRƯỚC KHI TINH GIẢN BIÊN CHẾ</t>
  </si>
  <si>
    <t>HUYỆN QUỲNH LƯU</t>
  </si>
  <si>
    <t>Hoàng Thị Trúc
ngày sinh: 15/10/1973</t>
  </si>
  <si>
    <t>Hồ Hữu Châu
 Sinh ngày: 17/3/1969</t>
  </si>
  <si>
    <t>5/2022</t>
  </si>
  <si>
    <t>6/2022</t>
  </si>
  <si>
    <t>7/2024</t>
  </si>
  <si>
    <t>12/2024</t>
  </si>
  <si>
    <r>
      <rPr>
        <b/>
        <sz val="11"/>
        <rFont val="Times New Roman"/>
        <family val="1"/>
      </rPr>
      <t>Nguyễn Văn Lương</t>
    </r>
    <r>
      <rPr>
        <sz val="11"/>
        <rFont val="Times New Roman"/>
        <family val="1"/>
      </rPr>
      <t xml:space="preserve">
Sinh ngày: 12/02/1971
</t>
    </r>
  </si>
  <si>
    <t>5/2020</t>
  </si>
  <si>
    <t>6/2020</t>
  </si>
  <si>
    <t>5/2023</t>
  </si>
  <si>
    <t>Hồ Hữu Châu</t>
  </si>
  <si>
    <t>Nguyễn Văn Lương</t>
  </si>
  <si>
    <t>Hoàng Thị Trúc</t>
  </si>
  <si>
    <t xml:space="preserve">CT UBND 
</t>
  </si>
  <si>
    <t>CT Hội Nông
 dân</t>
  </si>
  <si>
    <t>PCT 
HĐND</t>
  </si>
  <si>
    <t>thị trấn Cầu Giát 
(sau sáp nhập là Thị trấn Cầu Giát)</t>
  </si>
  <si>
    <t xml:space="preserve"> xã Quỳnh Hồng
 (sau sáp nhập là Thị trấn Cầu Giát)</t>
  </si>
  <si>
    <t>ĐVT: Nghìn đồng</t>
  </si>
  <si>
    <r>
      <rPr>
        <b/>
        <sz val="11"/>
        <rFont val="Times New Roman"/>
        <family val="1"/>
      </rPr>
      <t>Trần Bình Trọng</t>
    </r>
    <r>
      <rPr>
        <sz val="11"/>
        <rFont val="Times New Roman"/>
        <family val="1"/>
      </rPr>
      <t xml:space="preserve">
Sinh ngày: 10/10/1967
</t>
    </r>
  </si>
  <si>
    <t>8/2021</t>
  </si>
  <si>
    <t>9/2021</t>
  </si>
  <si>
    <t>8/2024</t>
  </si>
  <si>
    <t>9/2024</t>
  </si>
  <si>
    <r>
      <t xml:space="preserve">Ngô Quang Ngữ
</t>
    </r>
    <r>
      <rPr>
        <sz val="11"/>
        <rFont val="Times New Roman"/>
        <family val="1"/>
      </rPr>
      <t>Sinh ngày: 07/5/1970</t>
    </r>
    <r>
      <rPr>
        <b/>
        <sz val="11"/>
        <rFont val="Times New Roman"/>
        <family val="1"/>
      </rPr>
      <t xml:space="preserve">
</t>
    </r>
  </si>
  <si>
    <r>
      <t xml:space="preserve">Hồ Khắc Thành
</t>
    </r>
    <r>
      <rPr>
        <sz val="11"/>
        <rFont val="Times New Roman"/>
        <family val="1"/>
      </rPr>
      <t>Sinh ngày: 10/9/1970</t>
    </r>
    <r>
      <rPr>
        <b/>
        <sz val="11"/>
        <rFont val="Times New Roman"/>
        <family val="1"/>
      </rPr>
      <t xml:space="preserve">
</t>
    </r>
  </si>
  <si>
    <t>Trần Bình Trọng</t>
  </si>
  <si>
    <t>Ngô Quang Ngữ</t>
  </si>
  <si>
    <t>Hồ Khắc Thành</t>
  </si>
  <si>
    <t>CT UBND xã</t>
  </si>
  <si>
    <t>Phó bí thư Đảng ủy</t>
  </si>
  <si>
    <t>Bí thư Đảng ủy</t>
  </si>
  <si>
    <t>xã Quỳnh Hưng (sau sáp nhập là xã Bình Sơn)</t>
  </si>
  <si>
    <t>xã Quỳnh Bá (sau sáp nhập là xã Bình Sơn)</t>
  </si>
  <si>
    <t>(Kèm theo Tờ trình số            /TTr-UBND ngày     /     /2025 của UBND huyện Quỳnh Lưu)</t>
  </si>
  <si>
    <r>
      <t xml:space="preserve">Hồ Minh Triêu                  
</t>
    </r>
    <r>
      <rPr>
        <sz val="11"/>
        <rFont val="Times New Roman"/>
        <family val="1"/>
      </rPr>
      <t>Sinh ngày: 20/10/1965</t>
    </r>
  </si>
  <si>
    <t>Hồ Minh Triêu</t>
  </si>
  <si>
    <t>CT UBND</t>
  </si>
  <si>
    <t>xã Quỳnh Hoa (sau sáp nhập là xã Quỳnh Sơn)</t>
  </si>
  <si>
    <r>
      <t xml:space="preserve">Nguyễn Văn Chiến
</t>
    </r>
    <r>
      <rPr>
        <sz val="11"/>
        <rFont val="Times New Roman"/>
        <family val="1"/>
      </rPr>
      <t>Sinh ngày: 03/3/1971</t>
    </r>
  </si>
  <si>
    <t>Nguyễn Văn Chiến</t>
  </si>
  <si>
    <t>CT hội ND</t>
  </si>
  <si>
    <t>CT Hội ND</t>
  </si>
  <si>
    <t>xã Sơn Hải (sau sáp nhập là xã Văn Hải)</t>
  </si>
  <si>
    <t>Nguyễn Văn Tuệ</t>
  </si>
  <si>
    <t>Nguyễn Văn Miên</t>
  </si>
  <si>
    <t>Hồ Diên Xuân</t>
  </si>
  <si>
    <t>CT hội CCB</t>
  </si>
  <si>
    <t>CT MTTQ</t>
  </si>
  <si>
    <t>xã Quỳnh Minh (sau sáp nhập là xã Minh Lương)</t>
  </si>
  <si>
    <t>xã Quỳnh Lương (sau sáp nhập là xã Minh Lương)</t>
  </si>
  <si>
    <r>
      <t xml:space="preserve">Hồ Diên Xuân
</t>
    </r>
    <r>
      <rPr>
        <sz val="11"/>
        <rFont val="Times New Roman"/>
        <family val="1"/>
      </rPr>
      <t>Sinh ngày: 15/7/1966</t>
    </r>
  </si>
  <si>
    <r>
      <t xml:space="preserve">Nguyễn Văn Miên
</t>
    </r>
    <r>
      <rPr>
        <sz val="11"/>
        <rFont val="Times New Roman"/>
        <family val="1"/>
      </rPr>
      <t>Sinh ngày: 15/3/1969</t>
    </r>
  </si>
  <si>
    <r>
      <t xml:space="preserve">Nguyễn Văn Tuệ
</t>
    </r>
    <r>
      <rPr>
        <sz val="11"/>
        <rFont val="Times New Roman"/>
        <family val="1"/>
      </rPr>
      <t>Sinh ngày: 03/02/1964</t>
    </r>
  </si>
  <si>
    <t>I</t>
  </si>
  <si>
    <t>CÁN BỘ, CÔNG CHÚC</t>
  </si>
  <si>
    <t>BIỂU 01: DỰ TRÙ KINH PHÍ HỖ TRỢ TRỢ CẤP HƯU TRÍ MỘT LẦN ĐỐI VỚI CBCC CẤP XÃ 
THỰC HIỆN TINH GIẢN DO SẮP XẾP ĐVHC CẤP XÃ THEO ĐIỀU 7 NGHỊ ĐỊNH 178/2024/NĐ-CP</t>
  </si>
  <si>
    <t>Thời điểm nghỉ hưu theo NĐ 135/2020/NĐ-CP</t>
  </si>
  <si>
    <t>Tuổi đời tử đủ 5 năm trở xuống</t>
  </si>
  <si>
    <t>BIỂU 01: DỰ TRÙ KINH PHÍ HỖ TRỢ  NGHỈ HƯU TRƯỚC TUỔI ĐỐI VỚI CBCC CẤP XÃ 
THỰC HIỆN TINH GIẢN DO SẮP XẾP ĐVHC CẤP XÃ THEO ĐIỀU 7 NGHỊ ĐỊNH 178/2024/NĐ-CP</t>
  </si>
  <si>
    <t>5 tháng tiền lương cho 20 năm công tác đóng BHXH</t>
  </si>
  <si>
    <t>Khoản 1, điều 2, NĐ 178</t>
  </si>
  <si>
    <t>Điểm b, khoản 2, điều 7, NĐ 178</t>
  </si>
  <si>
    <t>BIỂU 01: DỰ TRÙ KINH PHÍ HỖ TRỢ  NGHỈ THÔI VIỆC ĐỐI VỚI CBCC CẤP XÃ 
THỰC HIỆN TINH GIẢN DO SẮP XẾP ĐVHC CẤP XÃ THEO ĐIỀU 9 NGHỊ ĐỊNH 178/2024/NĐ-CP</t>
  </si>
  <si>
    <t>Tổng hệ số</t>
  </si>
  <si>
    <t>Chức vụ</t>
  </si>
  <si>
    <t>Vượt khung</t>
  </si>
  <si>
    <t>Lưu ý thời
 gian để tính trợ cấp thôi việc căn cứ vào khoản 2, điều 5, NĐ 178</t>
  </si>
  <si>
    <t>Số tháng tính hưởng trợ cấp thôi việc</t>
  </si>
  <si>
    <t>Trợ cấp thôi việc</t>
  </si>
  <si>
    <t>Bí thư đoàn TN xã ……..(sau sáp nhập là xã……..)</t>
  </si>
  <si>
    <t>(Kèm theo Tờ trình số            /TTr-UBND ngày      / 01/2025 của UBND huyện Quỳnh Lưu)</t>
  </si>
  <si>
    <t>PC công vụ</t>
  </si>
  <si>
    <t>PC Đảng ủy viên</t>
  </si>
  <si>
    <t>Tổng hệ số luwownh +PC</t>
  </si>
  <si>
    <t>tuổi đời trên 5 năm đến đủ 10 năm sp với tuổi nghỉ hưu theo NĐ 135</t>
  </si>
  <si>
    <t>Tiền lương hiện hưởng/
tháng</t>
  </si>
  <si>
    <t>Số tiền hỗ trợ theo Mục 1, Điều 7, NĐ 178/2024</t>
  </si>
  <si>
    <t>Thời điểm nghỉ hưu theo NĐ 135</t>
  </si>
  <si>
    <t>Thời gian nghỉ trước tuổi so với NĐ 135</t>
  </si>
  <si>
    <t>Điểm c, khoản 2, điều 7, NĐ 178</t>
  </si>
  <si>
    <t>Thời gian tính hưởng trợ cấp (năm)</t>
  </si>
  <si>
    <t>(Kèm theo Tờ trình số            /TTr-UBND ngày     /01/2025 của UBND huyện Quỳnh Lưu)</t>
  </si>
  <si>
    <t>T
T</t>
  </si>
  <si>
    <t>Biểu số 02</t>
  </si>
  <si>
    <t>TÊN CƠ QUAN, ĐƠN VỊ</t>
  </si>
  <si>
    <t>CÁN BỘ, CÔNG CHỨC CẤP HUYỆN TRỞ LÊN</t>
  </si>
  <si>
    <t>II</t>
  </si>
  <si>
    <t>CÁN BỘ, CÔNG CHỨC  CẤP XÃ</t>
  </si>
  <si>
    <t>III</t>
  </si>
  <si>
    <t>VIÊN CHỨC</t>
  </si>
  <si>
    <t>Thời điểm</t>
  </si>
  <si>
    <t>HSLCB</t>
  </si>
  <si>
    <t>%</t>
  </si>
  <si>
    <t>HS</t>
  </si>
  <si>
    <t>Phụ cấp TNVK</t>
  </si>
  <si>
    <t>Phụ cấp chức vụ</t>
  </si>
  <si>
    <t>Phụ cấp thâm niên nghề</t>
  </si>
  <si>
    <t>Phụ cấp ưu đãi</t>
  </si>
  <si>
    <t>Phụ cấp trách nhiệm theo nghề</t>
  </si>
  <si>
    <t>Phụ cấp công vụ</t>
  </si>
  <si>
    <t>Phụ cấp công tác Đảng, đoàn thể chính trị xã hội</t>
  </si>
  <si>
    <t>Tổng HS</t>
  </si>
  <si>
    <t>Tháng lương hiện hưởng</t>
  </si>
  <si>
    <t>Thời  điểm</t>
  </si>
  <si>
    <t>Nghỉ theo NĐ 135/2020/NĐ-CP</t>
  </si>
  <si>
    <t>Quyết định sắp xếp TCBM, ĐVHC</t>
  </si>
  <si>
    <t>Thời điểm nghỉ theo Nghị định 178/2024/NĐ-CP</t>
  </si>
  <si>
    <t>Thời gian nghỉ</t>
  </si>
  <si>
    <t>So với Qđ sắp xếp TCBM</t>
  </si>
  <si>
    <t>12 tháng đầu</t>
  </si>
  <si>
    <t>Từ tháng thứ 13</t>
  </si>
  <si>
    <t>Số tháng nghỉ sớm</t>
  </si>
  <si>
    <t>Năm tháng</t>
  </si>
  <si>
    <t>Thời gian công tác tham gia BHXH bắt buộc</t>
  </si>
  <si>
    <t>Làm tròn</t>
  </si>
  <si>
    <t>Số tiền</t>
  </si>
  <si>
    <t>Tổng</t>
  </si>
  <si>
    <t>Trợ cấp một lần</t>
  </si>
  <si>
    <t>Nghỉ hưu trước tuổi và đóng BHXH bắt buộc</t>
  </si>
  <si>
    <t>Trợ cấp nghỉ hưu trước tuổi</t>
  </si>
  <si>
    <t>Trợ cấp 20 năm đầu đóng BHXH</t>
  </si>
  <si>
    <t>Trợ cấp từ năm 21 trở đi đóng BHXH</t>
  </si>
  <si>
    <t>Ngày, tháng, năm sinh</t>
  </si>
  <si>
    <t>Lý do nghỉ</t>
  </si>
  <si>
    <t>Tự nguyện</t>
  </si>
  <si>
    <t>Đánh giá nghỉ</t>
  </si>
  <si>
    <t>CÁN BỘ, CÔNG CHỨC CẤP XÃ</t>
  </si>
  <si>
    <t>IV</t>
  </si>
  <si>
    <t>NGƯỜI LAO ĐỘNG</t>
  </si>
  <si>
    <t>Nghỉ thôi việc</t>
  </si>
  <si>
    <t>Số tiền trợ cấp</t>
  </si>
  <si>
    <t>Thôi việc</t>
  </si>
  <si>
    <t>Tìm việc làm</t>
  </si>
  <si>
    <t>KẾ HOẠCH THỰC HIỆN CHÍNH SÁCH, CHẾ ĐỘ THEO NGHỊ ĐỊNH SỐ 178/2024/NĐ-CP NĂM ….</t>
  </si>
  <si>
    <t>Nghỉ theo Phụ lục của Nghỉ theo NĐ 135/2020/NĐ</t>
  </si>
  <si>
    <t>Số tháng nghỉ thôi việc</t>
  </si>
  <si>
    <t>Biểu số 03</t>
  </si>
  <si>
    <t>Đơn vị tính: Nghìn đồng</t>
  </si>
  <si>
    <t>Theo hồ sơ Đảng (nếu có)</t>
  </si>
  <si>
    <t>Theo hồ sơ CBCCVC, NLĐ</t>
  </si>
  <si>
    <t>Tên cơ quan, đơn vị</t>
  </si>
  <si>
    <t>Số lượng nghỉ</t>
  </si>
  <si>
    <t>Đối tượng nghỉ</t>
  </si>
  <si>
    <t>Dự toán kinh phí nghỉ</t>
  </si>
  <si>
    <t>Mẫu số 01</t>
  </si>
  <si>
    <t>DANH SÁCH NGHỈ CHẾ ĐỘ NGHỈ HƯU TRƯỚC TUỔI THEO NGHỊ ĐỊNH SỐ 178/2024/NĐ-CP VÀ BẢNG DỰ TOÁN KINH PHÍ 
THÁNG ....... NĂM…...</t>
  </si>
  <si>
    <t>CHẾ ĐỘ NGHỈ HƯU TRƯỚC TUỎI</t>
  </si>
  <si>
    <t>CHẾ ĐỘ NGHỈ THÔI VIỆC</t>
  </si>
  <si>
    <t>DANH SÁCH NGHỈ CHẾ ĐỘ THÔI VIỆC THEO NGHỊ ĐỊNH SỐ 178/2024/NĐ-CP VÀ BẢNG DỰ TOÁN KINH PHÍ 
6 THÁNG ĐẦU/ CUỐI NĂM 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</si>
</sst>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&quot;$&quot;#,##0_);[Red]\(&quot;$&quot;#,##0\)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1010000]d/m/yyyy;@"/>
    <numFmt numFmtId="169" formatCode="#\ ###\ ###"/>
    <numFmt numFmtId="170" formatCode="mm/yyyy"/>
    <numFmt numFmtId="171" formatCode="_-* #,##0.00\ _V_n_d_-;\-* #,##0.00\ _V_n_d_-;_-* &quot;-&quot;??\ _V_n_d_-;_-@_-"/>
    <numFmt numFmtId="172" formatCode="00##"/>
    <numFmt numFmtId="173" formatCode="###\ ###\ ###\ ###"/>
    <numFmt numFmtId="174" formatCode="#,##0\ &quot;$&quot;_);[Red]\(#,##0\ &quot;$&quot;\)"/>
    <numFmt numFmtId="175" formatCode="&quot;$&quot;###,0&quot;.&quot;00_);[Red]\(&quot;$&quot;###,0&quot;.&quot;00\)"/>
    <numFmt numFmtId="176" formatCode="&quot;Vnd&quot;#,##0_);[Red]\(&quot;Vnd&quot;#,##0\)"/>
    <numFmt numFmtId="177" formatCode="#,##0\ &quot;DM&quot;;\-#,##0\ &quot;DM&quot;"/>
    <numFmt numFmtId="178" formatCode="0.000%"/>
    <numFmt numFmtId="179" formatCode="&quot;￥&quot;#,##0;&quot;￥&quot;\-#,##0"/>
    <numFmt numFmtId="180" formatCode="00.000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82">
    <font>
      <sz val="12"/>
      <name val="Times New Roman"/>
    </font>
    <font>
      <sz val="1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0"/>
      <name val="Helv"/>
      <family val="2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1"/>
      <color indexed="30"/>
      <name val="Calibri"/>
      <family val="2"/>
      <charset val="163"/>
    </font>
    <font>
      <sz val="11"/>
      <color indexed="17"/>
      <name val="Calibri"/>
      <family val="2"/>
      <charset val="163"/>
    </font>
    <font>
      <sz val="12"/>
      <color indexed="8"/>
      <name val="Times New Roman"/>
      <family val="1"/>
    </font>
    <font>
      <sz val="10.5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2"/>
      <name val=".VnTime"/>
      <family val="2"/>
    </font>
    <font>
      <sz val="14"/>
      <color theme="1"/>
      <name val="Times New Roman"/>
      <family val="2"/>
    </font>
    <font>
      <sz val="10"/>
      <name val="Arial"/>
      <family val="2"/>
    </font>
    <font>
      <sz val="9"/>
      <name val="Arial"/>
      <family val="2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u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163"/>
    </font>
    <font>
      <sz val="12"/>
      <color theme="1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.VnArial"/>
      <family val="2"/>
    </font>
    <font>
      <b/>
      <sz val="12"/>
      <name val="Arial"/>
      <family val="2"/>
    </font>
    <font>
      <b/>
      <sz val="14"/>
      <name val=".VnTimeH"/>
      <family val="2"/>
    </font>
    <font>
      <sz val="11"/>
      <name val=".Vn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name val="VNtimes new roman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2"/>
      <color indexed="8"/>
      <name val="Times New Roman"/>
      <family val="2"/>
      <charset val="163"/>
    </font>
    <font>
      <b/>
      <sz val="11"/>
      <color indexed="56"/>
      <name val="Calibri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3"/>
    </font>
    <font>
      <sz val="10"/>
      <name val="굴림체"/>
      <family val="3"/>
    </font>
    <font>
      <sz val="12"/>
      <name val="Courier"/>
      <family val="3"/>
    </font>
    <font>
      <sz val="12"/>
      <name val="Times New Roman"/>
      <family val="1"/>
    </font>
    <font>
      <sz val="11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9"/>
      <name val="Times New Roman"/>
      <family val="1"/>
    </font>
    <font>
      <i/>
      <sz val="11"/>
      <name val="Times New Roman"/>
      <family val="1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Times New Roman"/>
      <family val="1"/>
    </font>
    <font>
      <b/>
      <u/>
      <sz val="12"/>
      <color rgb="FFFF0000"/>
      <name val="Times New Roman"/>
      <family val="1"/>
    </font>
    <font>
      <b/>
      <sz val="13"/>
      <color rgb="FFFF0000"/>
      <name val="Times New Roman"/>
      <family val="1"/>
    </font>
    <font>
      <b/>
      <sz val="9"/>
      <color rgb="FFFF0000"/>
      <name val="Times New Roman"/>
      <family val="1"/>
    </font>
    <font>
      <b/>
      <i/>
      <sz val="9"/>
      <color rgb="FFFF000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2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9">
    <xf numFmtId="0" fontId="0" fillId="0" borderId="0"/>
    <xf numFmtId="166" fontId="1" fillId="0" borderId="0" applyFont="0" applyFill="0" applyBorder="0" applyAlignment="0" applyProtection="0"/>
    <xf numFmtId="0" fontId="8" fillId="0" borderId="0"/>
    <xf numFmtId="0" fontId="19" fillId="0" borderId="0"/>
    <xf numFmtId="0" fontId="18" fillId="0" borderId="0"/>
    <xf numFmtId="171" fontId="20" fillId="0" borderId="0" applyFont="0" applyFill="0" applyBorder="0" applyAlignment="0" applyProtection="0"/>
    <xf numFmtId="0" fontId="18" fillId="0" borderId="0"/>
    <xf numFmtId="0" fontId="21" fillId="0" borderId="0"/>
    <xf numFmtId="0" fontId="28" fillId="0" borderId="0"/>
    <xf numFmtId="166" fontId="19" fillId="0" borderId="0" applyFont="0" applyFill="0" applyBorder="0" applyAlignment="0" applyProtection="0"/>
    <xf numFmtId="0" fontId="29" fillId="0" borderId="0"/>
    <xf numFmtId="0" fontId="1" fillId="0" borderId="0"/>
    <xf numFmtId="0" fontId="30" fillId="0" borderId="0"/>
    <xf numFmtId="0" fontId="31" fillId="0" borderId="0"/>
    <xf numFmtId="0" fontId="31" fillId="0" borderId="0"/>
    <xf numFmtId="0" fontId="21" fillId="0" borderId="0"/>
    <xf numFmtId="166" fontId="1" fillId="0" borderId="0" applyFont="0" applyFill="0" applyBorder="0" applyAlignment="0" applyProtection="0"/>
    <xf numFmtId="0" fontId="1" fillId="0" borderId="0"/>
    <xf numFmtId="166" fontId="21" fillId="0" borderId="0" applyFont="0" applyFill="0" applyBorder="0" applyAlignment="0" applyProtection="0"/>
    <xf numFmtId="0" fontId="21" fillId="0" borderId="0"/>
    <xf numFmtId="0" fontId="1" fillId="0" borderId="0"/>
    <xf numFmtId="9" fontId="21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0" borderId="0"/>
    <xf numFmtId="0" fontId="33" fillId="0" borderId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172" fontId="38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39" fillId="0" borderId="9" applyNumberFormat="0" applyAlignment="0" applyProtection="0">
      <alignment horizontal="left" vertical="center"/>
    </xf>
    <xf numFmtId="0" fontId="39" fillId="0" borderId="7">
      <alignment horizontal="left" vertical="center"/>
    </xf>
    <xf numFmtId="49" fontId="40" fillId="0" borderId="1">
      <alignment vertical="center"/>
    </xf>
    <xf numFmtId="173" fontId="41" fillId="0" borderId="10" applyFont="0" applyBorder="0" applyAlignment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174" fontId="42" fillId="0" borderId="0" applyFont="0" applyFill="0" applyBorder="0" applyAlignment="0" applyProtection="0"/>
    <xf numFmtId="175" fontId="42" fillId="0" borderId="0" applyFont="0" applyFill="0" applyBorder="0" applyAlignment="0" applyProtection="0"/>
    <xf numFmtId="0" fontId="43" fillId="0" borderId="0" applyNumberFormat="0" applyFont="0" applyFill="0" applyAlignment="0"/>
    <xf numFmtId="176" fontId="44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9" fillId="0" borderId="0"/>
    <xf numFmtId="0" fontId="45" fillId="0" borderId="0">
      <alignment vertical="top"/>
    </xf>
    <xf numFmtId="0" fontId="46" fillId="17" borderId="11" applyNumberFormat="0" applyAlignment="0" applyProtection="0"/>
    <xf numFmtId="0" fontId="47" fillId="0" borderId="12" applyNumberFormat="0" applyFill="0" applyAlignment="0" applyProtection="0"/>
    <xf numFmtId="0" fontId="48" fillId="4" borderId="0" applyNumberFormat="0" applyBorder="0" applyAlignment="0" applyProtection="0"/>
    <xf numFmtId="0" fontId="49" fillId="18" borderId="13" applyNumberFormat="0" applyAlignment="0" applyProtection="0"/>
    <xf numFmtId="0" fontId="50" fillId="18" borderId="14" applyNumberFormat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55" fillId="8" borderId="14" applyNumberFormat="0" applyAlignment="0" applyProtection="0"/>
    <xf numFmtId="0" fontId="56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23" borderId="0" applyNumberFormat="0" applyBorder="0" applyAlignment="0" applyProtection="0"/>
    <xf numFmtId="0" fontId="57" fillId="24" borderId="15" applyNumberFormat="0" applyFont="0" applyAlignment="0" applyProtection="0"/>
    <xf numFmtId="0" fontId="58" fillId="0" borderId="16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" fillId="0" borderId="0">
      <alignment vertical="center"/>
    </xf>
    <xf numFmtId="40" fontId="60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9" fontId="61" fillId="0" borderId="0" applyFont="0" applyFill="0" applyBorder="0" applyAlignment="0" applyProtection="0"/>
    <xf numFmtId="0" fontId="62" fillId="0" borderId="0"/>
    <xf numFmtId="177" fontId="63" fillId="0" borderId="0" applyFont="0" applyFill="0" applyBorder="0" applyAlignment="0" applyProtection="0"/>
    <xf numFmtId="178" fontId="63" fillId="0" borderId="0" applyFont="0" applyFill="0" applyBorder="0" applyAlignment="0" applyProtection="0"/>
    <xf numFmtId="179" fontId="63" fillId="0" borderId="0" applyFont="0" applyFill="0" applyBorder="0" applyAlignment="0" applyProtection="0"/>
    <xf numFmtId="180" fontId="63" fillId="0" borderId="0" applyFont="0" applyFill="0" applyBorder="0" applyAlignment="0" applyProtection="0"/>
    <xf numFmtId="0" fontId="64" fillId="0" borderId="0"/>
    <xf numFmtId="0" fontId="43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4" fontId="65" fillId="0" borderId="0" applyFont="0" applyFill="0" applyBorder="0" applyAlignment="0" applyProtection="0"/>
    <xf numFmtId="182" fontId="22" fillId="0" borderId="0" applyFont="0" applyFill="0" applyBorder="0" applyAlignment="0" applyProtection="0"/>
    <xf numFmtId="165" fontId="66" fillId="0" borderId="0" applyFont="0" applyFill="0" applyBorder="0" applyAlignment="0" applyProtection="0"/>
  </cellStyleXfs>
  <cellXfs count="384">
    <xf numFmtId="0" fontId="0" fillId="0" borderId="0" xfId="0"/>
    <xf numFmtId="168" fontId="0" fillId="0" borderId="0" xfId="0" applyNumberFormat="1"/>
    <xf numFmtId="0" fontId="7" fillId="0" borderId="0" xfId="2" applyFont="1" applyAlignment="1">
      <alignment horizontal="center" vertical="center"/>
    </xf>
    <xf numFmtId="0" fontId="4" fillId="0" borderId="0" xfId="0" applyFont="1"/>
    <xf numFmtId="1" fontId="9" fillId="0" borderId="0" xfId="0" applyNumberFormat="1" applyFont="1"/>
    <xf numFmtId="1" fontId="4" fillId="0" borderId="0" xfId="0" applyNumberFormat="1" applyFont="1"/>
    <xf numFmtId="1" fontId="0" fillId="0" borderId="0" xfId="0" applyNumberFormat="1"/>
    <xf numFmtId="1" fontId="10" fillId="0" borderId="0" xfId="0" applyNumberFormat="1" applyFont="1"/>
    <xf numFmtId="0" fontId="7" fillId="0" borderId="0" xfId="2" applyFont="1" applyAlignment="1">
      <alignment horizontal="center"/>
    </xf>
    <xf numFmtId="0" fontId="11" fillId="0" borderId="0" xfId="2" applyFont="1"/>
    <xf numFmtId="0" fontId="11" fillId="0" borderId="0" xfId="2" applyFont="1" applyAlignment="1">
      <alignment horizontal="center"/>
    </xf>
    <xf numFmtId="0" fontId="8" fillId="0" borderId="0" xfId="2"/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1" fontId="12" fillId="0" borderId="0" xfId="2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14" fillId="0" borderId="0" xfId="0" applyFont="1"/>
    <xf numFmtId="0" fontId="13" fillId="0" borderId="0" xfId="2" applyFont="1" applyAlignment="1">
      <alignment horizontal="center" vertical="center"/>
    </xf>
    <xf numFmtId="0" fontId="5" fillId="0" borderId="0" xfId="2" applyFont="1"/>
    <xf numFmtId="0" fontId="0" fillId="0" borderId="0" xfId="0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4" fontId="24" fillId="0" borderId="1" xfId="0" applyNumberFormat="1" applyFont="1" applyBorder="1"/>
    <xf numFmtId="49" fontId="24" fillId="0" borderId="1" xfId="2" applyNumberFormat="1" applyFont="1" applyBorder="1" applyAlignment="1">
      <alignment horizontal="right"/>
    </xf>
    <xf numFmtId="0" fontId="24" fillId="0" borderId="1" xfId="2" applyFont="1" applyBorder="1" applyAlignment="1">
      <alignment horizontal="center"/>
    </xf>
    <xf numFmtId="2" fontId="24" fillId="0" borderId="1" xfId="2" applyNumberFormat="1" applyFont="1" applyBorder="1" applyAlignment="1">
      <alignment horizontal="center"/>
    </xf>
    <xf numFmtId="3" fontId="24" fillId="0" borderId="1" xfId="2" applyNumberFormat="1" applyFont="1" applyBorder="1"/>
    <xf numFmtId="167" fontId="24" fillId="0" borderId="1" xfId="1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 vertical="center" wrapText="1"/>
    </xf>
    <xf numFmtId="14" fontId="3" fillId="0" borderId="1" xfId="0" quotePrefix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6" fontId="23" fillId="2" borderId="1" xfId="0" applyNumberFormat="1" applyFont="1" applyFill="1" applyBorder="1" applyAlignment="1">
      <alignment vertical="center"/>
    </xf>
    <xf numFmtId="0" fontId="3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/>
    <xf numFmtId="1" fontId="6" fillId="0" borderId="0" xfId="0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3" fillId="0" borderId="0" xfId="24" applyAlignment="1">
      <alignment vertical="center"/>
    </xf>
    <xf numFmtId="0" fontId="33" fillId="0" borderId="0" xfId="24" applyAlignment="1">
      <alignment vertical="center" wrapText="1"/>
    </xf>
    <xf numFmtId="0" fontId="34" fillId="0" borderId="0" xfId="24" applyFont="1" applyAlignment="1">
      <alignment vertical="center" wrapText="1"/>
    </xf>
    <xf numFmtId="49" fontId="1" fillId="0" borderId="0" xfId="24" applyNumberFormat="1" applyFont="1" applyAlignment="1">
      <alignment horizontal="center" vertical="center"/>
    </xf>
    <xf numFmtId="0" fontId="1" fillId="0" borderId="0" xfId="24" applyFont="1" applyAlignment="1">
      <alignment horizontal="center" vertical="center"/>
    </xf>
    <xf numFmtId="0" fontId="1" fillId="0" borderId="0" xfId="24" applyFont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170" fontId="23" fillId="0" borderId="1" xfId="0" quotePrefix="1" applyNumberFormat="1" applyFont="1" applyBorder="1" applyAlignment="1">
      <alignment horizontal="center" vertical="center"/>
    </xf>
    <xf numFmtId="170" fontId="23" fillId="0" borderId="1" xfId="0" applyNumberFormat="1" applyFont="1" applyBorder="1" applyAlignment="1">
      <alignment horizontal="center" vertical="center"/>
    </xf>
    <xf numFmtId="9" fontId="23" fillId="0" borderId="1" xfId="0" applyNumberFormat="1" applyFont="1" applyBorder="1" applyAlignment="1">
      <alignment horizontal="center" vertical="center"/>
    </xf>
    <xf numFmtId="2" fontId="23" fillId="0" borderId="1" xfId="0" applyNumberFormat="1" applyFont="1" applyBorder="1" applyAlignment="1">
      <alignment horizontal="center" vertical="center"/>
    </xf>
    <xf numFmtId="169" fontId="23" fillId="0" borderId="1" xfId="0" applyNumberFormat="1" applyFont="1" applyBorder="1" applyAlignment="1">
      <alignment horizontal="center" vertical="center" wrapText="1"/>
    </xf>
    <xf numFmtId="169" fontId="23" fillId="0" borderId="1" xfId="3" applyNumberFormat="1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0" fontId="25" fillId="0" borderId="1" xfId="0" applyFont="1" applyBorder="1"/>
    <xf numFmtId="0" fontId="25" fillId="0" borderId="0" xfId="0" applyFont="1"/>
    <xf numFmtId="0" fontId="67" fillId="2" borderId="0" xfId="0" applyFont="1" applyFill="1" applyAlignment="1">
      <alignment horizontal="center" vertical="center"/>
    </xf>
    <xf numFmtId="170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3" applyFont="1" applyBorder="1" applyAlignment="1">
      <alignment horizontal="center" vertical="center"/>
    </xf>
    <xf numFmtId="9" fontId="25" fillId="0" borderId="1" xfId="3" applyNumberFormat="1" applyFont="1" applyBorder="1" applyAlignment="1">
      <alignment horizontal="center" vertical="center"/>
    </xf>
    <xf numFmtId="2" fontId="23" fillId="0" borderId="1" xfId="4" applyNumberFormat="1" applyFont="1" applyBorder="1" applyAlignment="1">
      <alignment horizontal="center" vertical="center" wrapText="1"/>
    </xf>
    <xf numFmtId="169" fontId="25" fillId="0" borderId="1" xfId="5" applyNumberFormat="1" applyFont="1" applyFill="1" applyBorder="1" applyAlignment="1">
      <alignment horizontal="center" vertical="center"/>
    </xf>
    <xf numFmtId="169" fontId="25" fillId="0" borderId="1" xfId="3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170" fontId="23" fillId="2" borderId="1" xfId="8" quotePrefix="1" applyNumberFormat="1" applyFont="1" applyFill="1" applyBorder="1" applyAlignment="1">
      <alignment horizontal="center"/>
    </xf>
    <xf numFmtId="0" fontId="23" fillId="0" borderId="1" xfId="24" applyFont="1" applyBorder="1" applyAlignment="1">
      <alignment horizontal="center" vertical="center"/>
    </xf>
    <xf numFmtId="14" fontId="23" fillId="0" borderId="1" xfId="24" applyNumberFormat="1" applyFont="1" applyBorder="1" applyAlignment="1">
      <alignment horizontal="center" vertical="center"/>
    </xf>
    <xf numFmtId="0" fontId="23" fillId="0" borderId="1" xfId="24" applyFont="1" applyBorder="1" applyAlignment="1">
      <alignment horizontal="center" vertical="center" wrapText="1"/>
    </xf>
    <xf numFmtId="165" fontId="1" fillId="0" borderId="0" xfId="108" applyFont="1" applyFill="1" applyAlignment="1">
      <alignment vertical="center"/>
    </xf>
    <xf numFmtId="165" fontId="1" fillId="0" borderId="0" xfId="108" applyFont="1" applyFill="1" applyAlignment="1">
      <alignment horizontal="center" vertical="center"/>
    </xf>
    <xf numFmtId="165" fontId="33" fillId="0" borderId="0" xfId="108" applyFont="1" applyAlignment="1">
      <alignment vertical="center"/>
    </xf>
    <xf numFmtId="166" fontId="23" fillId="0" borderId="1" xfId="0" applyNumberFormat="1" applyFont="1" applyBorder="1" applyAlignment="1">
      <alignment vertical="center"/>
    </xf>
    <xf numFmtId="9" fontId="24" fillId="0" borderId="1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3" fillId="0" borderId="1" xfId="2" applyNumberFormat="1" applyFont="1" applyBorder="1" applyAlignment="1">
      <alignment horizontal="center"/>
    </xf>
    <xf numFmtId="49" fontId="23" fillId="0" borderId="1" xfId="2" applyNumberFormat="1" applyFont="1" applyBorder="1" applyAlignment="1">
      <alignment horizontal="right"/>
    </xf>
    <xf numFmtId="0" fontId="23" fillId="0" borderId="1" xfId="2" applyFont="1" applyBorder="1" applyAlignment="1">
      <alignment horizontal="center"/>
    </xf>
    <xf numFmtId="9" fontId="23" fillId="0" borderId="1" xfId="2" applyNumberFormat="1" applyFont="1" applyBorder="1" applyAlignment="1">
      <alignment horizontal="center"/>
    </xf>
    <xf numFmtId="3" fontId="23" fillId="0" borderId="1" xfId="2" applyNumberFormat="1" applyFont="1" applyBorder="1"/>
    <xf numFmtId="0" fontId="2" fillId="0" borderId="1" xfId="24" applyFont="1" applyBorder="1" applyAlignment="1">
      <alignment horizontal="center" vertical="center"/>
    </xf>
    <xf numFmtId="14" fontId="2" fillId="0" borderId="1" xfId="24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68" fillId="0" borderId="1" xfId="0" applyFont="1" applyBorder="1" applyAlignment="1">
      <alignment horizontal="center" vertical="center" wrapText="1"/>
    </xf>
    <xf numFmtId="0" fontId="2" fillId="0" borderId="1" xfId="24" applyFont="1" applyBorder="1" applyAlignment="1">
      <alignment horizontal="center" vertical="center" wrapText="1"/>
    </xf>
    <xf numFmtId="14" fontId="23" fillId="0" borderId="1" xfId="24" quotePrefix="1" applyNumberFormat="1" applyFont="1" applyBorder="1" applyAlignment="1">
      <alignment horizontal="center" vertical="center" wrapText="1"/>
    </xf>
    <xf numFmtId="2" fontId="23" fillId="0" borderId="1" xfId="24" applyNumberFormat="1" applyFont="1" applyBorder="1" applyAlignment="1">
      <alignment horizontal="center" vertical="center" wrapText="1"/>
    </xf>
    <xf numFmtId="165" fontId="23" fillId="0" borderId="1" xfId="108" applyFont="1" applyBorder="1" applyAlignment="1">
      <alignment horizontal="center" vertical="center" wrapText="1"/>
    </xf>
    <xf numFmtId="0" fontId="23" fillId="0" borderId="0" xfId="24" applyFont="1" applyAlignment="1">
      <alignment vertical="center"/>
    </xf>
    <xf numFmtId="0" fontId="23" fillId="0" borderId="0" xfId="24" applyFont="1" applyAlignment="1">
      <alignment horizontal="center" vertical="center"/>
    </xf>
    <xf numFmtId="14" fontId="23" fillId="0" borderId="1" xfId="0" quotePrefix="1" applyNumberFormat="1" applyFont="1" applyBorder="1" applyAlignment="1">
      <alignment horizontal="center" vertical="center" wrapText="1"/>
    </xf>
    <xf numFmtId="0" fontId="6" fillId="2" borderId="0" xfId="0" applyFont="1" applyFill="1"/>
    <xf numFmtId="1" fontId="0" fillId="2" borderId="0" xfId="0" applyNumberFormat="1" applyFill="1"/>
    <xf numFmtId="0" fontId="27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 vertical="center" wrapText="1"/>
    </xf>
    <xf numFmtId="169" fontId="2" fillId="25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69" fillId="0" borderId="1" xfId="0" applyFont="1" applyBorder="1" applyAlignment="1">
      <alignment horizontal="center" vertical="center" wrapText="1"/>
    </xf>
    <xf numFmtId="0" fontId="14" fillId="27" borderId="1" xfId="0" applyFont="1" applyFill="1" applyBorder="1" applyAlignment="1">
      <alignment horizontal="center" vertical="center"/>
    </xf>
    <xf numFmtId="0" fontId="14" fillId="27" borderId="1" xfId="0" applyFont="1" applyFill="1" applyBorder="1" applyAlignment="1">
      <alignment horizontal="center" vertical="center" wrapText="1"/>
    </xf>
    <xf numFmtId="0" fontId="15" fillId="27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textRotation="90"/>
    </xf>
    <xf numFmtId="0" fontId="26" fillId="2" borderId="0" xfId="0" applyFont="1" applyFill="1" applyAlignment="1">
      <alignment horizontal="center" vertical="center" textRotation="90" wrapText="1"/>
    </xf>
    <xf numFmtId="14" fontId="2" fillId="0" borderId="1" xfId="24" quotePrefix="1" applyNumberFormat="1" applyFont="1" applyBorder="1" applyAlignment="1">
      <alignment horizontal="center" vertical="center" textRotation="90" wrapText="1"/>
    </xf>
    <xf numFmtId="14" fontId="2" fillId="0" borderId="1" xfId="24" applyNumberFormat="1" applyFont="1" applyBorder="1" applyAlignment="1">
      <alignment horizontal="center" vertical="center" textRotation="90" wrapText="1"/>
    </xf>
    <xf numFmtId="0" fontId="17" fillId="0" borderId="0" xfId="0" applyFont="1" applyAlignment="1">
      <alignment textRotation="90"/>
    </xf>
    <xf numFmtId="0" fontId="0" fillId="0" borderId="0" xfId="0" applyAlignment="1">
      <alignment textRotation="90"/>
    </xf>
    <xf numFmtId="1" fontId="2" fillId="27" borderId="1" xfId="0" applyNumberFormat="1" applyFont="1" applyFill="1" applyBorder="1" applyAlignment="1">
      <alignment horizontal="center" vertical="center" wrapText="1"/>
    </xf>
    <xf numFmtId="0" fontId="2" fillId="27" borderId="1" xfId="0" applyFont="1" applyFill="1" applyBorder="1" applyAlignment="1">
      <alignment horizontal="center" vertical="center" wrapText="1"/>
    </xf>
    <xf numFmtId="0" fontId="25" fillId="0" borderId="1" xfId="24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65" fontId="23" fillId="0" borderId="0" xfId="108" applyFont="1" applyAlignment="1">
      <alignment vertical="center"/>
    </xf>
    <xf numFmtId="0" fontId="25" fillId="0" borderId="2" xfId="24" applyFont="1" applyBorder="1" applyAlignment="1">
      <alignment horizontal="center" vertical="center" textRotation="90" wrapText="1"/>
    </xf>
    <xf numFmtId="0" fontId="25" fillId="0" borderId="1" xfId="24" applyFont="1" applyBorder="1" applyAlignment="1">
      <alignment horizontal="center" vertical="center" textRotation="90" wrapText="1"/>
    </xf>
    <xf numFmtId="0" fontId="25" fillId="0" borderId="2" xfId="24" applyFont="1" applyBorder="1" applyAlignment="1">
      <alignment horizontal="center" vertical="center" wrapText="1"/>
    </xf>
    <xf numFmtId="165" fontId="25" fillId="0" borderId="3" xfId="108" applyFont="1" applyBorder="1" applyAlignment="1">
      <alignment horizontal="center" vertical="center" wrapText="1"/>
    </xf>
    <xf numFmtId="0" fontId="23" fillId="0" borderId="2" xfId="24" applyFont="1" applyBorder="1" applyAlignment="1">
      <alignment horizontal="center" vertical="center"/>
    </xf>
    <xf numFmtId="14" fontId="23" fillId="0" borderId="1" xfId="3" applyNumberFormat="1" applyFont="1" applyBorder="1" applyAlignment="1">
      <alignment horizontal="center" vertical="center" wrapText="1"/>
    </xf>
    <xf numFmtId="14" fontId="23" fillId="0" borderId="1" xfId="24" applyNumberFormat="1" applyFont="1" applyBorder="1" applyAlignment="1">
      <alignment horizontal="center" vertical="center" wrapText="1"/>
    </xf>
    <xf numFmtId="0" fontId="23" fillId="25" borderId="1" xfId="24" applyFont="1" applyFill="1" applyBorder="1" applyAlignment="1">
      <alignment horizontal="center" vertical="center" wrapText="1"/>
    </xf>
    <xf numFmtId="0" fontId="23" fillId="0" borderId="2" xfId="24" applyFont="1" applyBorder="1" applyAlignment="1">
      <alignment horizontal="center" vertical="center" wrapText="1"/>
    </xf>
    <xf numFmtId="3" fontId="23" fillId="0" borderId="1" xfId="24" applyNumberFormat="1" applyFont="1" applyBorder="1" applyAlignment="1">
      <alignment horizontal="center" vertical="center" wrapText="1"/>
    </xf>
    <xf numFmtId="0" fontId="1" fillId="0" borderId="0" xfId="24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0" xfId="24" applyFont="1" applyAlignment="1">
      <alignment horizontal="center" vertical="center" wrapText="1"/>
    </xf>
    <xf numFmtId="0" fontId="23" fillId="26" borderId="1" xfId="24" applyFont="1" applyFill="1" applyBorder="1" applyAlignment="1">
      <alignment horizontal="center" vertical="center" wrapText="1"/>
    </xf>
    <xf numFmtId="165" fontId="1" fillId="0" borderId="0" xfId="24" applyNumberFormat="1" applyFont="1" applyAlignment="1">
      <alignment horizontal="center" vertical="center" wrapText="1"/>
    </xf>
    <xf numFmtId="2" fontId="6" fillId="2" borderId="0" xfId="0" applyNumberFormat="1" applyFont="1" applyFill="1"/>
    <xf numFmtId="2" fontId="1" fillId="2" borderId="0" xfId="0" applyNumberFormat="1" applyFont="1" applyFill="1"/>
    <xf numFmtId="2" fontId="26" fillId="2" borderId="0" xfId="0" applyNumberFormat="1" applyFont="1" applyFill="1" applyAlignment="1">
      <alignment horizontal="center" vertical="center" wrapText="1"/>
    </xf>
    <xf numFmtId="2" fontId="25" fillId="0" borderId="1" xfId="24" applyNumberFormat="1" applyFont="1" applyBorder="1" applyAlignment="1">
      <alignment horizontal="center" vertical="center" textRotation="90" wrapText="1"/>
    </xf>
    <xf numFmtId="2" fontId="2" fillId="0" borderId="1" xfId="0" quotePrefix="1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2" fontId="1" fillId="0" borderId="0" xfId="24" applyNumberFormat="1" applyFont="1" applyAlignment="1">
      <alignment vertical="center"/>
    </xf>
    <xf numFmtId="2" fontId="1" fillId="0" borderId="0" xfId="24" applyNumberFormat="1" applyFont="1" applyAlignment="1">
      <alignment horizontal="center" vertical="center"/>
    </xf>
    <xf numFmtId="2" fontId="23" fillId="0" borderId="0" xfId="24" applyNumberFormat="1" applyFont="1" applyAlignment="1">
      <alignment vertical="center"/>
    </xf>
    <xf numFmtId="2" fontId="25" fillId="0" borderId="1" xfId="24" applyNumberFormat="1" applyFont="1" applyBorder="1" applyAlignment="1">
      <alignment horizontal="center" vertical="center" wrapText="1"/>
    </xf>
    <xf numFmtId="2" fontId="33" fillId="0" borderId="0" xfId="24" applyNumberForma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71" fillId="27" borderId="1" xfId="0" applyNumberFormat="1" applyFont="1" applyFill="1" applyBorder="1" applyAlignment="1">
      <alignment horizontal="center" vertical="center" wrapText="1"/>
    </xf>
    <xf numFmtId="3" fontId="2" fillId="26" borderId="1" xfId="0" applyNumberFormat="1" applyFont="1" applyFill="1" applyBorder="1" applyAlignment="1">
      <alignment horizontal="center" vertical="center" wrapText="1"/>
    </xf>
    <xf numFmtId="0" fontId="23" fillId="25" borderId="1" xfId="24" applyFont="1" applyFill="1" applyBorder="1" applyAlignment="1">
      <alignment horizontal="center" vertical="center"/>
    </xf>
    <xf numFmtId="14" fontId="23" fillId="25" borderId="1" xfId="24" applyNumberFormat="1" applyFont="1" applyFill="1" applyBorder="1" applyAlignment="1">
      <alignment horizontal="center" vertical="center"/>
    </xf>
    <xf numFmtId="14" fontId="23" fillId="25" borderId="1" xfId="24" quotePrefix="1" applyNumberFormat="1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2" fontId="23" fillId="25" borderId="1" xfId="24" applyNumberFormat="1" applyFont="1" applyFill="1" applyBorder="1" applyAlignment="1">
      <alignment horizontal="center" vertical="center" wrapText="1"/>
    </xf>
    <xf numFmtId="165" fontId="23" fillId="25" borderId="1" xfId="108" applyFont="1" applyFill="1" applyBorder="1" applyAlignment="1">
      <alignment horizontal="center" vertical="center" wrapText="1"/>
    </xf>
    <xf numFmtId="14" fontId="23" fillId="25" borderId="1" xfId="3" applyNumberFormat="1" applyFont="1" applyFill="1" applyBorder="1" applyAlignment="1">
      <alignment horizontal="center" vertical="center" wrapText="1"/>
    </xf>
    <xf numFmtId="14" fontId="23" fillId="25" borderId="1" xfId="0" quotePrefix="1" applyNumberFormat="1" applyFont="1" applyFill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 textRotation="90" wrapText="1"/>
    </xf>
    <xf numFmtId="0" fontId="2" fillId="0" borderId="1" xfId="24" applyFont="1" applyBorder="1" applyAlignment="1">
      <alignment horizontal="center" vertical="center" textRotation="90" wrapText="1"/>
    </xf>
    <xf numFmtId="2" fontId="2" fillId="0" borderId="1" xfId="24" applyNumberFormat="1" applyFont="1" applyBorder="1" applyAlignment="1">
      <alignment horizontal="center" vertical="center" textRotation="90" wrapText="1"/>
    </xf>
    <xf numFmtId="0" fontId="2" fillId="28" borderId="1" xfId="24" applyFont="1" applyFill="1" applyBorder="1" applyAlignment="1">
      <alignment horizontal="center" vertical="center" textRotation="90" wrapText="1"/>
    </xf>
    <xf numFmtId="0" fontId="2" fillId="25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 textRotation="90" wrapText="1"/>
    </xf>
    <xf numFmtId="2" fontId="68" fillId="0" borderId="1" xfId="0" applyNumberFormat="1" applyFont="1" applyBorder="1" applyAlignment="1">
      <alignment horizontal="center" vertical="center" wrapText="1"/>
    </xf>
    <xf numFmtId="0" fontId="68" fillId="28" borderId="1" xfId="0" applyFont="1" applyFill="1" applyBorder="1" applyAlignment="1">
      <alignment horizontal="center" vertical="center" wrapText="1"/>
    </xf>
    <xf numFmtId="0" fontId="68" fillId="27" borderId="1" xfId="0" applyFont="1" applyFill="1" applyBorder="1" applyAlignment="1">
      <alignment horizontal="center" vertical="center" wrapText="1"/>
    </xf>
    <xf numFmtId="0" fontId="69" fillId="27" borderId="1" xfId="0" applyFont="1" applyFill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69" fillId="25" borderId="1" xfId="0" applyFont="1" applyFill="1" applyBorder="1" applyAlignment="1">
      <alignment horizontal="center" vertical="center" wrapText="1"/>
    </xf>
    <xf numFmtId="0" fontId="2" fillId="0" borderId="2" xfId="24" applyFont="1" applyBorder="1" applyAlignment="1">
      <alignment horizontal="center" vertical="center"/>
    </xf>
    <xf numFmtId="0" fontId="2" fillId="0" borderId="2" xfId="24" applyFont="1" applyBorder="1" applyAlignment="1">
      <alignment horizontal="center" vertical="center" wrapText="1"/>
    </xf>
    <xf numFmtId="2" fontId="2" fillId="0" borderId="1" xfId="24" applyNumberFormat="1" applyFont="1" applyBorder="1" applyAlignment="1">
      <alignment horizontal="center" vertical="center" wrapText="1"/>
    </xf>
    <xf numFmtId="2" fontId="2" fillId="28" borderId="1" xfId="24" applyNumberFormat="1" applyFont="1" applyFill="1" applyBorder="1" applyAlignment="1">
      <alignment horizontal="center" vertical="center" wrapText="1"/>
    </xf>
    <xf numFmtId="165" fontId="2" fillId="0" borderId="1" xfId="108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8" fontId="2" fillId="0" borderId="0" xfId="0" applyNumberFormat="1" applyFont="1"/>
    <xf numFmtId="0" fontId="73" fillId="0" borderId="0" xfId="0" applyFont="1" applyAlignment="1">
      <alignment textRotation="9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2" fillId="0" borderId="0" xfId="0" applyFont="1" applyAlignment="1">
      <alignment textRotation="90"/>
    </xf>
    <xf numFmtId="0" fontId="69" fillId="25" borderId="1" xfId="24" applyFont="1" applyFill="1" applyBorder="1" applyAlignment="1">
      <alignment horizontal="center" vertical="center"/>
    </xf>
    <xf numFmtId="14" fontId="69" fillId="25" borderId="1" xfId="24" applyNumberFormat="1" applyFont="1" applyFill="1" applyBorder="1" applyAlignment="1">
      <alignment horizontal="center" vertical="center"/>
    </xf>
    <xf numFmtId="14" fontId="69" fillId="25" borderId="1" xfId="24" quotePrefix="1" applyNumberFormat="1" applyFont="1" applyFill="1" applyBorder="1" applyAlignment="1">
      <alignment horizontal="center" vertical="center" textRotation="90" wrapText="1"/>
    </xf>
    <xf numFmtId="0" fontId="69" fillId="25" borderId="1" xfId="24" applyFont="1" applyFill="1" applyBorder="1" applyAlignment="1">
      <alignment horizontal="center" vertical="center" wrapText="1"/>
    </xf>
    <xf numFmtId="14" fontId="69" fillId="25" borderId="1" xfId="0" quotePrefix="1" applyNumberFormat="1" applyFont="1" applyFill="1" applyBorder="1" applyAlignment="1">
      <alignment horizontal="center" vertical="center" wrapText="1"/>
    </xf>
    <xf numFmtId="0" fontId="69" fillId="25" borderId="2" xfId="24" applyFont="1" applyFill="1" applyBorder="1" applyAlignment="1">
      <alignment horizontal="center" vertical="center" wrapText="1"/>
    </xf>
    <xf numFmtId="2" fontId="69" fillId="25" borderId="1" xfId="24" applyNumberFormat="1" applyFont="1" applyFill="1" applyBorder="1" applyAlignment="1">
      <alignment horizontal="center" vertical="center" wrapText="1"/>
    </xf>
    <xf numFmtId="165" fontId="69" fillId="25" borderId="1" xfId="108" applyFont="1" applyFill="1" applyBorder="1" applyAlignment="1">
      <alignment horizontal="center" vertical="center" wrapText="1"/>
    </xf>
    <xf numFmtId="1" fontId="69" fillId="25" borderId="1" xfId="0" applyNumberFormat="1" applyFont="1" applyFill="1" applyBorder="1" applyAlignment="1">
      <alignment horizontal="center" vertical="center" wrapText="1"/>
    </xf>
    <xf numFmtId="0" fontId="72" fillId="25" borderId="1" xfId="0" applyFont="1" applyFill="1" applyBorder="1" applyAlignment="1">
      <alignment horizontal="center" vertical="center" wrapText="1"/>
    </xf>
    <xf numFmtId="169" fontId="69" fillId="25" borderId="1" xfId="0" applyNumberFormat="1" applyFont="1" applyFill="1" applyBorder="1" applyAlignment="1">
      <alignment horizontal="center" vertical="center" wrapText="1"/>
    </xf>
    <xf numFmtId="3" fontId="69" fillId="25" borderId="1" xfId="0" applyNumberFormat="1" applyFont="1" applyFill="1" applyBorder="1" applyAlignment="1">
      <alignment horizontal="center" vertical="center" wrapText="1"/>
    </xf>
    <xf numFmtId="0" fontId="69" fillId="25" borderId="0" xfId="0" applyFont="1" applyFill="1" applyAlignment="1">
      <alignment vertical="center" wrapText="1"/>
    </xf>
    <xf numFmtId="14" fontId="2" fillId="29" borderId="1" xfId="0" quotePrefix="1" applyNumberFormat="1" applyFont="1" applyFill="1" applyBorder="1" applyAlignment="1">
      <alignment horizontal="center" vertical="center" wrapText="1"/>
    </xf>
    <xf numFmtId="0" fontId="2" fillId="29" borderId="1" xfId="0" applyFont="1" applyFill="1" applyBorder="1" applyAlignment="1">
      <alignment horizontal="center" vertical="center" wrapText="1"/>
    </xf>
    <xf numFmtId="169" fontId="2" fillId="29" borderId="1" xfId="0" applyNumberFormat="1" applyFont="1" applyFill="1" applyBorder="1" applyAlignment="1">
      <alignment horizontal="center" vertical="center" wrapText="1"/>
    </xf>
    <xf numFmtId="0" fontId="74" fillId="2" borderId="0" xfId="0" applyFont="1" applyFill="1"/>
    <xf numFmtId="0" fontId="75" fillId="2" borderId="0" xfId="0" applyFont="1" applyFill="1"/>
    <xf numFmtId="0" fontId="76" fillId="2" borderId="0" xfId="0" applyFont="1" applyFill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8" fillId="25" borderId="1" xfId="0" applyFont="1" applyFill="1" applyBorder="1" applyAlignment="1">
      <alignment horizontal="center" vertical="center" wrapText="1"/>
    </xf>
    <xf numFmtId="1" fontId="77" fillId="0" borderId="0" xfId="0" applyNumberFormat="1" applyFont="1" applyAlignment="1">
      <alignment horizontal="center" vertical="center"/>
    </xf>
    <xf numFmtId="1" fontId="74" fillId="0" borderId="0" xfId="0" applyNumberFormat="1" applyFont="1" applyAlignment="1">
      <alignment horizontal="center" vertical="center"/>
    </xf>
    <xf numFmtId="1" fontId="74" fillId="0" borderId="0" xfId="0" applyNumberFormat="1" applyFont="1"/>
    <xf numFmtId="14" fontId="23" fillId="30" borderId="1" xfId="0" quotePrefix="1" applyNumberFormat="1" applyFont="1" applyFill="1" applyBorder="1" applyAlignment="1">
      <alignment horizontal="center" vertical="center" wrapText="1"/>
    </xf>
    <xf numFmtId="0" fontId="1" fillId="28" borderId="0" xfId="24" applyFont="1" applyFill="1" applyAlignment="1">
      <alignment vertical="center"/>
    </xf>
    <xf numFmtId="49" fontId="1" fillId="28" borderId="0" xfId="24" applyNumberFormat="1" applyFont="1" applyFill="1" applyAlignment="1">
      <alignment horizontal="center" vertical="center"/>
    </xf>
    <xf numFmtId="0" fontId="23" fillId="28" borderId="0" xfId="24" applyFont="1" applyFill="1" applyAlignment="1">
      <alignment vertical="center"/>
    </xf>
    <xf numFmtId="0" fontId="25" fillId="28" borderId="1" xfId="24" applyFont="1" applyFill="1" applyBorder="1" applyAlignment="1">
      <alignment horizontal="center" vertical="center" wrapText="1"/>
    </xf>
    <xf numFmtId="0" fontId="23" fillId="28" borderId="1" xfId="24" applyFont="1" applyFill="1" applyBorder="1" applyAlignment="1">
      <alignment horizontal="center" vertical="center" wrapText="1"/>
    </xf>
    <xf numFmtId="0" fontId="33" fillId="28" borderId="0" xfId="24" applyFill="1" applyAlignment="1">
      <alignment vertical="center"/>
    </xf>
    <xf numFmtId="165" fontId="1" fillId="0" borderId="0" xfId="108" applyFont="1" applyAlignment="1">
      <alignment vertical="center"/>
    </xf>
    <xf numFmtId="0" fontId="1" fillId="0" borderId="0" xfId="24" applyFont="1" applyAlignment="1">
      <alignment vertical="center" wrapText="1"/>
    </xf>
    <xf numFmtId="0" fontId="1" fillId="0" borderId="1" xfId="24" applyFont="1" applyBorder="1" applyAlignment="1">
      <alignment horizontal="center" vertical="center" wrapText="1"/>
    </xf>
    <xf numFmtId="0" fontId="6" fillId="0" borderId="1" xfId="24" applyFont="1" applyBorder="1" applyAlignment="1">
      <alignment horizontal="center" vertical="center" wrapText="1"/>
    </xf>
    <xf numFmtId="2" fontId="6" fillId="31" borderId="3" xfId="0" applyNumberFormat="1" applyFont="1" applyFill="1" applyBorder="1" applyAlignment="1" applyProtection="1">
      <alignment vertical="center" wrapText="1"/>
      <protection locked="0" hidden="1"/>
    </xf>
    <xf numFmtId="0" fontId="6" fillId="31" borderId="3" xfId="0" applyFont="1" applyFill="1" applyBorder="1" applyAlignment="1" applyProtection="1">
      <alignment vertical="center" wrapText="1"/>
      <protection locked="0" hidden="1"/>
    </xf>
    <xf numFmtId="2" fontId="6" fillId="0" borderId="3" xfId="24" applyNumberFormat="1" applyFont="1" applyBorder="1" applyAlignment="1">
      <alignment horizontal="center" vertical="center" wrapText="1"/>
    </xf>
    <xf numFmtId="165" fontId="6" fillId="0" borderId="3" xfId="108" applyFont="1" applyBorder="1" applyAlignment="1">
      <alignment horizontal="center" vertical="center" wrapText="1"/>
    </xf>
    <xf numFmtId="2" fontId="1" fillId="31" borderId="3" xfId="0" applyNumberFormat="1" applyFont="1" applyFill="1" applyBorder="1" applyAlignment="1" applyProtection="1">
      <alignment vertical="center" wrapText="1"/>
      <protection locked="0" hidden="1"/>
    </xf>
    <xf numFmtId="0" fontId="1" fillId="31" borderId="3" xfId="0" applyFont="1" applyFill="1" applyBorder="1" applyAlignment="1" applyProtection="1">
      <alignment vertical="center" wrapText="1"/>
      <protection locked="0" hidden="1"/>
    </xf>
    <xf numFmtId="2" fontId="1" fillId="0" borderId="3" xfId="24" applyNumberFormat="1" applyFont="1" applyBorder="1" applyAlignment="1">
      <alignment horizontal="center" vertical="center" wrapText="1"/>
    </xf>
    <xf numFmtId="165" fontId="1" fillId="0" borderId="3" xfId="108" applyFont="1" applyBorder="1" applyAlignment="1">
      <alignment horizontal="center" vertical="center" wrapText="1"/>
    </xf>
    <xf numFmtId="0" fontId="6" fillId="0" borderId="0" xfId="24" applyFont="1" applyAlignment="1">
      <alignment vertical="center" wrapText="1"/>
    </xf>
    <xf numFmtId="2" fontId="6" fillId="31" borderId="1" xfId="0" applyNumberFormat="1" applyFont="1" applyFill="1" applyBorder="1" applyAlignment="1" applyProtection="1">
      <alignment vertical="center" wrapText="1"/>
      <protection locked="0" hidden="1"/>
    </xf>
    <xf numFmtId="0" fontId="6" fillId="31" borderId="1" xfId="0" applyFont="1" applyFill="1" applyBorder="1" applyAlignment="1" applyProtection="1">
      <alignment horizontal="center" vertical="center" wrapText="1"/>
      <protection locked="0" hidden="1"/>
    </xf>
    <xf numFmtId="0" fontId="6" fillId="31" borderId="1" xfId="0" applyFont="1" applyFill="1" applyBorder="1" applyAlignment="1" applyProtection="1">
      <alignment vertical="center" wrapText="1"/>
      <protection locked="0" hidden="1"/>
    </xf>
    <xf numFmtId="165" fontId="1" fillId="0" borderId="0" xfId="108" applyFont="1" applyAlignment="1">
      <alignment horizontal="center" vertical="center"/>
    </xf>
    <xf numFmtId="49" fontId="6" fillId="0" borderId="0" xfId="24" applyNumberFormat="1" applyFont="1" applyAlignment="1">
      <alignment horizontal="center" vertical="center"/>
    </xf>
    <xf numFmtId="0" fontId="6" fillId="0" borderId="1" xfId="24" applyFont="1" applyBorder="1" applyAlignment="1">
      <alignment vertical="center"/>
    </xf>
    <xf numFmtId="0" fontId="1" fillId="0" borderId="1" xfId="24" applyFont="1" applyBorder="1" applyAlignment="1">
      <alignment vertical="center"/>
    </xf>
    <xf numFmtId="0" fontId="1" fillId="2" borderId="0" xfId="24" applyFont="1" applyFill="1" applyAlignment="1">
      <alignment vertical="center"/>
    </xf>
    <xf numFmtId="0" fontId="6" fillId="2" borderId="0" xfId="3" applyFont="1" applyFill="1" applyAlignment="1">
      <alignment vertical="center"/>
    </xf>
    <xf numFmtId="165" fontId="1" fillId="2" borderId="0" xfId="108" applyFont="1" applyFill="1" applyAlignment="1">
      <alignment vertical="center"/>
    </xf>
    <xf numFmtId="165" fontId="1" fillId="2" borderId="0" xfId="108" applyFont="1" applyFill="1" applyAlignment="1">
      <alignment horizontal="center" vertical="center"/>
    </xf>
    <xf numFmtId="0" fontId="1" fillId="2" borderId="0" xfId="24" applyFont="1" applyFill="1" applyAlignment="1">
      <alignment horizontal="center" vertical="center"/>
    </xf>
    <xf numFmtId="49" fontId="1" fillId="2" borderId="0" xfId="24" applyNumberFormat="1" applyFont="1" applyFill="1" applyAlignment="1">
      <alignment horizontal="center" vertical="center"/>
    </xf>
    <xf numFmtId="49" fontId="6" fillId="2" borderId="0" xfId="24" applyNumberFormat="1" applyFont="1" applyFill="1" applyAlignment="1">
      <alignment horizontal="center" vertical="center"/>
    </xf>
    <xf numFmtId="0" fontId="0" fillId="2" borderId="0" xfId="0" applyFill="1"/>
    <xf numFmtId="0" fontId="6" fillId="2" borderId="1" xfId="24" applyFont="1" applyFill="1" applyBorder="1" applyAlignment="1">
      <alignment horizontal="center" vertical="center" wrapText="1"/>
    </xf>
    <xf numFmtId="0" fontId="6" fillId="2" borderId="0" xfId="24" applyFont="1" applyFill="1" applyAlignment="1">
      <alignment vertical="center" wrapText="1"/>
    </xf>
    <xf numFmtId="2" fontId="6" fillId="2" borderId="1" xfId="0" applyNumberFormat="1" applyFont="1" applyFill="1" applyBorder="1" applyAlignment="1" applyProtection="1">
      <alignment vertical="center" wrapText="1"/>
      <protection locked="0" hidden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" xfId="0" applyFont="1" applyFill="1" applyBorder="1" applyAlignment="1" applyProtection="1">
      <alignment vertical="center" wrapText="1"/>
      <protection locked="0" hidden="1"/>
    </xf>
    <xf numFmtId="0" fontId="79" fillId="2" borderId="1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left" vertical="center"/>
    </xf>
    <xf numFmtId="0" fontId="8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0" fillId="2" borderId="1" xfId="0" applyFill="1" applyBorder="1"/>
    <xf numFmtId="2" fontId="1" fillId="2" borderId="3" xfId="24" applyNumberFormat="1" applyFont="1" applyFill="1" applyBorder="1" applyAlignment="1">
      <alignment horizontal="center" vertical="center" wrapText="1"/>
    </xf>
    <xf numFmtId="165" fontId="1" fillId="2" borderId="3" xfId="108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79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8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6" fillId="2" borderId="1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25" fillId="0" borderId="1" xfId="24" applyFont="1" applyBorder="1" applyAlignment="1">
      <alignment horizontal="center" vertical="center" wrapText="1"/>
    </xf>
    <xf numFmtId="0" fontId="25" fillId="0" borderId="0" xfId="24" applyFont="1" applyAlignment="1">
      <alignment horizontal="center" vertical="center" wrapText="1"/>
    </xf>
    <xf numFmtId="0" fontId="25" fillId="0" borderId="0" xfId="24" applyFont="1" applyAlignment="1">
      <alignment horizontal="center" vertical="center"/>
    </xf>
    <xf numFmtId="49" fontId="70" fillId="0" borderId="0" xfId="24" applyNumberFormat="1" applyFont="1" applyAlignment="1">
      <alignment horizontal="center" vertical="center"/>
    </xf>
    <xf numFmtId="0" fontId="25" fillId="0" borderId="4" xfId="24" applyFont="1" applyBorder="1" applyAlignment="1">
      <alignment horizontal="center" vertical="center" wrapText="1"/>
    </xf>
    <xf numFmtId="0" fontId="25" fillId="0" borderId="7" xfId="24" applyFont="1" applyBorder="1" applyAlignment="1">
      <alignment horizontal="center" vertical="center" wrapText="1"/>
    </xf>
    <xf numFmtId="0" fontId="25" fillId="0" borderId="5" xfId="24" applyFont="1" applyBorder="1" applyAlignment="1">
      <alignment horizontal="center" vertical="center" wrapText="1"/>
    </xf>
    <xf numFmtId="165" fontId="25" fillId="0" borderId="2" xfId="108" applyFont="1" applyBorder="1" applyAlignment="1">
      <alignment horizontal="center" vertical="center" wrapText="1"/>
    </xf>
    <xf numFmtId="165" fontId="25" fillId="0" borderId="3" xfId="108" applyFont="1" applyBorder="1" applyAlignment="1">
      <alignment horizontal="center" vertical="center" wrapText="1"/>
    </xf>
    <xf numFmtId="0" fontId="23" fillId="0" borderId="8" xfId="24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" xfId="24" applyFont="1" applyFill="1" applyBorder="1" applyAlignment="1">
      <alignment horizontal="center" vertical="center" wrapText="1"/>
    </xf>
    <xf numFmtId="0" fontId="6" fillId="2" borderId="6" xfId="24" applyFont="1" applyFill="1" applyBorder="1" applyAlignment="1">
      <alignment horizontal="center" vertical="center" wrapText="1"/>
    </xf>
    <xf numFmtId="0" fontId="6" fillId="2" borderId="3" xfId="24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0" xfId="24" applyFont="1" applyAlignment="1">
      <alignment horizontal="center" vertical="center" wrapText="1"/>
    </xf>
    <xf numFmtId="0" fontId="6" fillId="0" borderId="0" xfId="24" applyFont="1" applyAlignment="1">
      <alignment horizontal="center" vertical="center"/>
    </xf>
    <xf numFmtId="0" fontId="6" fillId="0" borderId="8" xfId="24" applyFont="1" applyBorder="1" applyAlignment="1">
      <alignment horizontal="center" vertical="center"/>
    </xf>
    <xf numFmtId="0" fontId="6" fillId="0" borderId="19" xfId="24" applyFont="1" applyBorder="1" applyAlignment="1">
      <alignment horizontal="center" vertical="center" wrapText="1"/>
    </xf>
    <xf numFmtId="0" fontId="6" fillId="0" borderId="20" xfId="24" applyFont="1" applyBorder="1" applyAlignment="1">
      <alignment horizontal="center" vertical="center" wrapText="1"/>
    </xf>
    <xf numFmtId="0" fontId="6" fillId="0" borderId="17" xfId="24" applyFont="1" applyBorder="1" applyAlignment="1">
      <alignment horizontal="center" vertical="center" wrapText="1"/>
    </xf>
    <xf numFmtId="0" fontId="6" fillId="0" borderId="18" xfId="24" applyFont="1" applyBorder="1" applyAlignment="1">
      <alignment horizontal="center" vertical="center" wrapText="1"/>
    </xf>
    <xf numFmtId="0" fontId="6" fillId="31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4" applyFont="1" applyBorder="1" applyAlignment="1">
      <alignment horizontal="center" vertical="center" wrapText="1"/>
    </xf>
    <xf numFmtId="0" fontId="6" fillId="0" borderId="1" xfId="24" applyFont="1" applyBorder="1" applyAlignment="1">
      <alignment horizontal="center" vertical="center" textRotation="90" wrapText="1"/>
    </xf>
    <xf numFmtId="165" fontId="6" fillId="0" borderId="1" xfId="108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6" fillId="0" borderId="6" xfId="24" applyFont="1" applyBorder="1" applyAlignment="1">
      <alignment horizontal="center" vertical="center" wrapText="1"/>
    </xf>
    <xf numFmtId="0" fontId="6" fillId="0" borderId="3" xfId="24" applyFont="1" applyBorder="1" applyAlignment="1">
      <alignment horizontal="center" vertical="center" wrapText="1"/>
    </xf>
    <xf numFmtId="0" fontId="6" fillId="0" borderId="4" xfId="24" applyFont="1" applyBorder="1" applyAlignment="1">
      <alignment horizontal="center" vertical="center" wrapText="1"/>
    </xf>
    <xf numFmtId="0" fontId="6" fillId="0" borderId="5" xfId="24" applyFont="1" applyBorder="1" applyAlignment="1">
      <alignment horizontal="center" vertical="center" wrapText="1"/>
    </xf>
    <xf numFmtId="0" fontId="6" fillId="0" borderId="8" xfId="24" applyFont="1" applyBorder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6" fillId="2" borderId="0" xfId="24" applyFont="1" applyFill="1" applyAlignment="1">
      <alignment horizontal="center" vertical="center" wrapText="1"/>
    </xf>
    <xf numFmtId="0" fontId="6" fillId="2" borderId="0" xfId="24" applyFont="1" applyFill="1" applyAlignment="1">
      <alignment horizontal="center" vertical="center"/>
    </xf>
    <xf numFmtId="0" fontId="6" fillId="2" borderId="1" xfId="24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 hidden="1"/>
    </xf>
    <xf numFmtId="0" fontId="6" fillId="2" borderId="19" xfId="24" applyFont="1" applyFill="1" applyBorder="1" applyAlignment="1">
      <alignment horizontal="center" vertical="center" wrapText="1"/>
    </xf>
    <xf numFmtId="0" fontId="6" fillId="2" borderId="20" xfId="24" applyFont="1" applyFill="1" applyBorder="1" applyAlignment="1">
      <alignment horizontal="center" vertical="center" wrapText="1"/>
    </xf>
    <xf numFmtId="0" fontId="6" fillId="2" borderId="17" xfId="24" applyFont="1" applyFill="1" applyBorder="1" applyAlignment="1">
      <alignment horizontal="center" vertical="center" wrapText="1"/>
    </xf>
    <xf numFmtId="0" fontId="6" fillId="2" borderId="18" xfId="24" applyFont="1" applyFill="1" applyBorder="1" applyAlignment="1">
      <alignment horizontal="center" vertical="center" wrapText="1"/>
    </xf>
    <xf numFmtId="0" fontId="6" fillId="2" borderId="1" xfId="24" applyFont="1" applyFill="1" applyBorder="1" applyAlignment="1">
      <alignment horizontal="center" vertical="center" textRotation="90" wrapText="1"/>
    </xf>
    <xf numFmtId="165" fontId="6" fillId="2" borderId="1" xfId="108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49" fontId="35" fillId="2" borderId="0" xfId="24" applyNumberFormat="1" applyFont="1" applyFill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" fontId="77" fillId="0" borderId="2" xfId="0" applyNumberFormat="1" applyFont="1" applyBorder="1" applyAlignment="1">
      <alignment horizontal="center" vertical="center" wrapText="1"/>
    </xf>
    <xf numFmtId="1" fontId="77" fillId="0" borderId="3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27" borderId="4" xfId="0" applyNumberFormat="1" applyFont="1" applyFill="1" applyBorder="1" applyAlignment="1">
      <alignment horizontal="center" vertical="center" wrapText="1"/>
    </xf>
    <xf numFmtId="1" fontId="2" fillId="27" borderId="5" xfId="0" applyNumberFormat="1" applyFont="1" applyFill="1" applyBorder="1" applyAlignment="1">
      <alignment horizontal="center" vertical="center" wrapText="1"/>
    </xf>
    <xf numFmtId="165" fontId="2" fillId="0" borderId="2" xfId="108" applyFont="1" applyBorder="1" applyAlignment="1">
      <alignment horizontal="center" vertical="center" wrapText="1"/>
    </xf>
    <xf numFmtId="165" fontId="2" fillId="0" borderId="3" xfId="108" applyFont="1" applyBorder="1" applyAlignment="1">
      <alignment horizontal="center"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textRotation="90" wrapText="1"/>
    </xf>
    <xf numFmtId="14" fontId="2" fillId="0" borderId="3" xfId="0" applyNumberFormat="1" applyFont="1" applyBorder="1" applyAlignment="1">
      <alignment horizontal="center" vertical="center" textRotation="90" wrapText="1"/>
    </xf>
    <xf numFmtId="0" fontId="2" fillId="0" borderId="4" xfId="24" applyFont="1" applyBorder="1" applyAlignment="1">
      <alignment horizontal="center" vertical="center" wrapText="1"/>
    </xf>
    <xf numFmtId="0" fontId="2" fillId="0" borderId="7" xfId="24" applyFont="1" applyBorder="1" applyAlignment="1">
      <alignment horizontal="center" vertical="center" wrapText="1"/>
    </xf>
    <xf numFmtId="0" fontId="2" fillId="0" borderId="5" xfId="24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2" xfId="3" applyFont="1" applyBorder="1" applyAlignment="1">
      <alignment horizontal="center" vertical="center" wrapText="1"/>
    </xf>
    <xf numFmtId="0" fontId="23" fillId="0" borderId="6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49" fontId="25" fillId="0" borderId="2" xfId="10" applyNumberFormat="1" applyFont="1" applyBorder="1" applyAlignment="1">
      <alignment horizontal="center" vertical="center" wrapText="1"/>
    </xf>
    <xf numFmtId="49" fontId="25" fillId="0" borderId="6" xfId="10" applyNumberFormat="1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25" fillId="0" borderId="6" xfId="3" applyFont="1" applyBorder="1" applyAlignment="1">
      <alignment horizontal="center" vertical="center" wrapText="1"/>
    </xf>
    <xf numFmtId="49" fontId="23" fillId="0" borderId="2" xfId="2" applyNumberFormat="1" applyFont="1" applyBorder="1" applyAlignment="1">
      <alignment horizontal="center" vertical="center" wrapText="1"/>
    </xf>
    <xf numFmtId="49" fontId="23" fillId="0" borderId="6" xfId="2" applyNumberFormat="1" applyFont="1" applyBorder="1" applyAlignment="1">
      <alignment horizontal="center" vertical="center" wrapText="1"/>
    </xf>
    <xf numFmtId="49" fontId="25" fillId="0" borderId="2" xfId="2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25" borderId="0" xfId="0" applyFill="1" applyAlignment="1">
      <alignment horizontal="center" wrapText="1"/>
    </xf>
    <xf numFmtId="0" fontId="0" fillId="25" borderId="0" xfId="0" applyFill="1" applyAlignment="1">
      <alignment horizontal="center"/>
    </xf>
  </cellXfs>
  <cellStyles count="109">
    <cellStyle name="20% - ส่วนที่ถูกเน้น1" xfId="25" xr:uid="{00000000-0005-0000-0000-000000000000}"/>
    <cellStyle name="20% - ส่วนที่ถูกเน้น2" xfId="26" xr:uid="{00000000-0005-0000-0000-000001000000}"/>
    <cellStyle name="20% - ส่วนที่ถูกเน้น3" xfId="27" xr:uid="{00000000-0005-0000-0000-000002000000}"/>
    <cellStyle name="20% - ส่วนที่ถูกเน้น4" xfId="28" xr:uid="{00000000-0005-0000-0000-000003000000}"/>
    <cellStyle name="20% - ส่วนที่ถูกเน้น5" xfId="29" xr:uid="{00000000-0005-0000-0000-000004000000}"/>
    <cellStyle name="20% - ส่วนที่ถูกเน้น6" xfId="30" xr:uid="{00000000-0005-0000-0000-000005000000}"/>
    <cellStyle name="40% - ส่วนที่ถูกเน้น1" xfId="31" xr:uid="{00000000-0005-0000-0000-000006000000}"/>
    <cellStyle name="40% - ส่วนที่ถูกเน้น2" xfId="32" xr:uid="{00000000-0005-0000-0000-000007000000}"/>
    <cellStyle name="40% - ส่วนที่ถูกเน้น3" xfId="33" xr:uid="{00000000-0005-0000-0000-000008000000}"/>
    <cellStyle name="40% - ส่วนที่ถูกเน้น4" xfId="34" xr:uid="{00000000-0005-0000-0000-000009000000}"/>
    <cellStyle name="40% - ส่วนที่ถูกเน้น5" xfId="35" xr:uid="{00000000-0005-0000-0000-00000A000000}"/>
    <cellStyle name="40% - ส่วนที่ถูกเน้น6" xfId="36" xr:uid="{00000000-0005-0000-0000-00000B000000}"/>
    <cellStyle name="60% - ส่วนที่ถูกเน้น1" xfId="37" xr:uid="{00000000-0005-0000-0000-00000C000000}"/>
    <cellStyle name="60% - ส่วนที่ถูกเน้น2" xfId="38" xr:uid="{00000000-0005-0000-0000-00000D000000}"/>
    <cellStyle name="60% - ส่วนที่ถูกเน้น3" xfId="39" xr:uid="{00000000-0005-0000-0000-00000E000000}"/>
    <cellStyle name="60% - ส่วนที่ถูกเน้น4" xfId="40" xr:uid="{00000000-0005-0000-0000-00000F000000}"/>
    <cellStyle name="60% - ส่วนที่ถูกเน้น5" xfId="41" xr:uid="{00000000-0005-0000-0000-000010000000}"/>
    <cellStyle name="60% - ส่วนที่ถูกเน้น6" xfId="42" xr:uid="{00000000-0005-0000-0000-000011000000}"/>
    <cellStyle name="Comma" xfId="1" builtinId="3"/>
    <cellStyle name="Comma [0]" xfId="108" builtinId="6"/>
    <cellStyle name="Comma [0] 2" xfId="43" xr:uid="{00000000-0005-0000-0000-000014000000}"/>
    <cellStyle name="Comma [0] 3" xfId="44" xr:uid="{00000000-0005-0000-0000-000015000000}"/>
    <cellStyle name="Comma [0] 4" xfId="45" xr:uid="{00000000-0005-0000-0000-000016000000}"/>
    <cellStyle name="Comma 2" xfId="18" xr:uid="{00000000-0005-0000-0000-000017000000}"/>
    <cellStyle name="Comma 2 2" xfId="46" xr:uid="{00000000-0005-0000-0000-000018000000}"/>
    <cellStyle name="Comma 23" xfId="5" xr:uid="{00000000-0005-0000-0000-000019000000}"/>
    <cellStyle name="Comma 3" xfId="9" xr:uid="{00000000-0005-0000-0000-00001A000000}"/>
    <cellStyle name="Comma 4" xfId="22" xr:uid="{00000000-0005-0000-0000-00001B000000}"/>
    <cellStyle name="Comma 5" xfId="16" xr:uid="{00000000-0005-0000-0000-00001C000000}"/>
    <cellStyle name="Comma 6" xfId="47" xr:uid="{00000000-0005-0000-0000-00001D000000}"/>
    <cellStyle name="Comma0" xfId="48" xr:uid="{00000000-0005-0000-0000-00001E000000}"/>
    <cellStyle name="Currency0" xfId="49" xr:uid="{00000000-0005-0000-0000-00001F000000}"/>
    <cellStyle name="Date" xfId="50" xr:uid="{00000000-0005-0000-0000-000020000000}"/>
    <cellStyle name="Fixed" xfId="51" xr:uid="{00000000-0005-0000-0000-000021000000}"/>
    <cellStyle name="Header1" xfId="52" xr:uid="{00000000-0005-0000-0000-000022000000}"/>
    <cellStyle name="Header2" xfId="53" xr:uid="{00000000-0005-0000-0000-000023000000}"/>
    <cellStyle name="Hoa-Scholl" xfId="54" xr:uid="{00000000-0005-0000-0000-000024000000}"/>
    <cellStyle name="huong" xfId="55" xr:uid="{00000000-0005-0000-0000-000025000000}"/>
    <cellStyle name="Millares [0]_Well Timing" xfId="56" xr:uid="{00000000-0005-0000-0000-000026000000}"/>
    <cellStyle name="Millares_Well Timing" xfId="57" xr:uid="{00000000-0005-0000-0000-000027000000}"/>
    <cellStyle name="Moneda [0]_Well Timing" xfId="58" xr:uid="{00000000-0005-0000-0000-000028000000}"/>
    <cellStyle name="Moneda_Well Timing" xfId="59" xr:uid="{00000000-0005-0000-0000-000029000000}"/>
    <cellStyle name="n" xfId="60" xr:uid="{00000000-0005-0000-0000-00002A000000}"/>
    <cellStyle name="Normal" xfId="0" builtinId="0"/>
    <cellStyle name="Normal - Style1" xfId="61" xr:uid="{00000000-0005-0000-0000-00002C000000}"/>
    <cellStyle name="Normal 12" xfId="62" xr:uid="{00000000-0005-0000-0000-00002D000000}"/>
    <cellStyle name="Normal 2" xfId="2" xr:uid="{00000000-0005-0000-0000-00002E000000}"/>
    <cellStyle name="Normal 2 2" xfId="11" xr:uid="{00000000-0005-0000-0000-00002F000000}"/>
    <cellStyle name="Normal 2 3" xfId="12" xr:uid="{00000000-0005-0000-0000-000030000000}"/>
    <cellStyle name="Normal 2 4" xfId="6" xr:uid="{00000000-0005-0000-0000-000031000000}"/>
    <cellStyle name="Normal 2 5" xfId="4" xr:uid="{00000000-0005-0000-0000-000032000000}"/>
    <cellStyle name="Normal 2 6" xfId="10" xr:uid="{00000000-0005-0000-0000-000033000000}"/>
    <cellStyle name="Normal 2 7" xfId="19" xr:uid="{00000000-0005-0000-0000-000034000000}"/>
    <cellStyle name="Normal 2_DS KP DA 108 THANG 9,10- 2016 PHONG (2)" xfId="17" xr:uid="{00000000-0005-0000-0000-000035000000}"/>
    <cellStyle name="Normal 20" xfId="63" xr:uid="{00000000-0005-0000-0000-000036000000}"/>
    <cellStyle name="Normal 22" xfId="7" xr:uid="{00000000-0005-0000-0000-000037000000}"/>
    <cellStyle name="Normal 27" xfId="64" xr:uid="{00000000-0005-0000-0000-000038000000}"/>
    <cellStyle name="Normal 3" xfId="13" xr:uid="{00000000-0005-0000-0000-000039000000}"/>
    <cellStyle name="Normal 3 2" xfId="20" xr:uid="{00000000-0005-0000-0000-00003A000000}"/>
    <cellStyle name="Normal 3 2 2" xfId="24" xr:uid="{00000000-0005-0000-0000-00003B000000}"/>
    <cellStyle name="Normal 3 3" xfId="65" xr:uid="{00000000-0005-0000-0000-00003C000000}"/>
    <cellStyle name="Normal 4" xfId="14" xr:uid="{00000000-0005-0000-0000-00003D000000}"/>
    <cellStyle name="Normal 5" xfId="8" xr:uid="{00000000-0005-0000-0000-00003E000000}"/>
    <cellStyle name="Normal 6" xfId="15" xr:uid="{00000000-0005-0000-0000-00003F000000}"/>
    <cellStyle name="Normal 7" xfId="23" xr:uid="{00000000-0005-0000-0000-000040000000}"/>
    <cellStyle name="Normal 9" xfId="66" xr:uid="{00000000-0005-0000-0000-000041000000}"/>
    <cellStyle name="Normal_DUYET NGHI DINH 67 NAM 2012 (Bieu moi)" xfId="3" xr:uid="{00000000-0005-0000-0000-000042000000}"/>
    <cellStyle name="Percent 2" xfId="21" xr:uid="{00000000-0005-0000-0000-000043000000}"/>
    <cellStyle name="Style 1" xfId="67" xr:uid="{00000000-0005-0000-0000-000044000000}"/>
    <cellStyle name="เซลล์ตรวจสอบ" xfId="68" xr:uid="{00000000-0005-0000-0000-000045000000}"/>
    <cellStyle name="เซลล์ที่มีการเชื่อมโยง" xfId="69" xr:uid="{00000000-0005-0000-0000-000046000000}"/>
    <cellStyle name="แย่" xfId="70" xr:uid="{00000000-0005-0000-0000-000047000000}"/>
    <cellStyle name="แสดงผล" xfId="71" xr:uid="{00000000-0005-0000-0000-000048000000}"/>
    <cellStyle name="การคำนวณ" xfId="72" xr:uid="{00000000-0005-0000-0000-000049000000}"/>
    <cellStyle name="ข้อความเตือน" xfId="73" xr:uid="{00000000-0005-0000-0000-00004A000000}"/>
    <cellStyle name="ข้อความอธิบาย" xfId="74" xr:uid="{00000000-0005-0000-0000-00004B000000}"/>
    <cellStyle name="ชื่อเรื่อง" xfId="75" xr:uid="{00000000-0005-0000-0000-00004C000000}"/>
    <cellStyle name="ดี" xfId="76" xr:uid="{00000000-0005-0000-0000-00004D000000}"/>
    <cellStyle name="ป้อนค่า" xfId="77" xr:uid="{00000000-0005-0000-0000-00004E000000}"/>
    <cellStyle name="ปานกลาง" xfId="78" xr:uid="{00000000-0005-0000-0000-00004F000000}"/>
    <cellStyle name="ส่วนที่ถูกเน้น1" xfId="79" xr:uid="{00000000-0005-0000-0000-000050000000}"/>
    <cellStyle name="ส่วนที่ถูกเน้น2" xfId="80" xr:uid="{00000000-0005-0000-0000-000051000000}"/>
    <cellStyle name="ส่วนที่ถูกเน้น3" xfId="81" xr:uid="{00000000-0005-0000-0000-000052000000}"/>
    <cellStyle name="ส่วนที่ถูกเน้น4" xfId="82" xr:uid="{00000000-0005-0000-0000-000053000000}"/>
    <cellStyle name="ส่วนที่ถูกเน้น5" xfId="83" xr:uid="{00000000-0005-0000-0000-000054000000}"/>
    <cellStyle name="ส่วนที่ถูกเน้น6" xfId="84" xr:uid="{00000000-0005-0000-0000-000055000000}"/>
    <cellStyle name="หมายเหตุ" xfId="85" xr:uid="{00000000-0005-0000-0000-000056000000}"/>
    <cellStyle name="หัวเรื่อง 3" xfId="86" xr:uid="{00000000-0005-0000-0000-000057000000}"/>
    <cellStyle name="หัวเรื่อง 4" xfId="87" xr:uid="{00000000-0005-0000-0000-000058000000}"/>
    <cellStyle name=" [0.00]_ Att. 1- Cover" xfId="88" xr:uid="{00000000-0005-0000-0000-000059000000}"/>
    <cellStyle name="_ Att. 1- Cover" xfId="89" xr:uid="{00000000-0005-0000-0000-00005A000000}"/>
    <cellStyle name="?_ Att. 1- Cover" xfId="90" xr:uid="{00000000-0005-0000-0000-00005B000000}"/>
    <cellStyle name="똿뗦먛귟 [0.00]_PRODUCT DETAIL Q1" xfId="91" xr:uid="{00000000-0005-0000-0000-00005C000000}"/>
    <cellStyle name="똿뗦먛귟_PRODUCT DETAIL Q1" xfId="92" xr:uid="{00000000-0005-0000-0000-00005D000000}"/>
    <cellStyle name="믅됞 [0.00]_PRODUCT DETAIL Q1" xfId="93" xr:uid="{00000000-0005-0000-0000-00005E000000}"/>
    <cellStyle name="믅됞_PRODUCT DETAIL Q1" xfId="94" xr:uid="{00000000-0005-0000-0000-00005F000000}"/>
    <cellStyle name="백분율_95" xfId="95" xr:uid="{00000000-0005-0000-0000-000060000000}"/>
    <cellStyle name="뷭?_BOOKSHIP" xfId="96" xr:uid="{00000000-0005-0000-0000-000061000000}"/>
    <cellStyle name="콤마 [0]_1202" xfId="97" xr:uid="{00000000-0005-0000-0000-000062000000}"/>
    <cellStyle name="콤마_1202" xfId="98" xr:uid="{00000000-0005-0000-0000-000063000000}"/>
    <cellStyle name="통화 [0]_1202" xfId="99" xr:uid="{00000000-0005-0000-0000-000064000000}"/>
    <cellStyle name="통화_1202" xfId="100" xr:uid="{00000000-0005-0000-0000-000065000000}"/>
    <cellStyle name="표준_(정보부문)월별인원계획" xfId="101" xr:uid="{00000000-0005-0000-0000-000066000000}"/>
    <cellStyle name="一般_00Q3902REV.1" xfId="102" xr:uid="{00000000-0005-0000-0000-000067000000}"/>
    <cellStyle name="千分位[0]_00Q3902REV.1" xfId="103" xr:uid="{00000000-0005-0000-0000-000068000000}"/>
    <cellStyle name="千分位_00Q3902REV.1" xfId="104" xr:uid="{00000000-0005-0000-0000-000069000000}"/>
    <cellStyle name="貨幣 [0]_00Q3902REV.1" xfId="105" xr:uid="{00000000-0005-0000-0000-00006A000000}"/>
    <cellStyle name="貨幣[0]_BRE" xfId="106" xr:uid="{00000000-0005-0000-0000-00006B000000}"/>
    <cellStyle name="貨幣_00Q3902REV.1" xfId="107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E6015AB-B9E8-4639-BD2C-9A06B8667CC7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1</xdr:col>
      <xdr:colOff>0</xdr:colOff>
      <xdr:row>2</xdr:row>
      <xdr:rowOff>38100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105355C-B26F-47C2-9681-3075F2237775}"/>
            </a:ext>
          </a:extLst>
        </xdr:cNvPr>
        <xdr:cNvSpPr>
          <a:spLocks noChangeShapeType="1"/>
        </xdr:cNvSpPr>
      </xdr:nvSpPr>
      <xdr:spPr bwMode="auto">
        <a:xfrm>
          <a:off x="333375" y="514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zoomScale="85" zoomScaleNormal="85" workbookViewId="0">
      <selection activeCell="P1" sqref="P1:P2"/>
    </sheetView>
  </sheetViews>
  <sheetFormatPr defaultRowHeight="18.75"/>
  <cols>
    <col min="1" max="1" width="4.375" style="54" customWidth="1"/>
    <col min="2" max="2" width="15.25" style="54" customWidth="1"/>
    <col min="3" max="3" width="13.875" style="54" customWidth="1"/>
    <col min="4" max="4" width="6" style="54" customWidth="1"/>
    <col min="5" max="5" width="8" style="54" customWidth="1"/>
    <col min="6" max="6" width="15.125" style="54" customWidth="1"/>
    <col min="7" max="7" width="5.25" style="54" customWidth="1"/>
    <col min="8" max="8" width="4.5" style="54" customWidth="1"/>
    <col min="9" max="9" width="5.125" style="163" customWidth="1"/>
    <col min="10" max="10" width="5.375" style="54" customWidth="1"/>
    <col min="11" max="11" width="4.875" style="54" customWidth="1"/>
    <col min="12" max="12" width="7.75" style="86" customWidth="1"/>
    <col min="13" max="13" width="11.25" style="54" customWidth="1"/>
    <col min="14" max="14" width="11.25" style="105" customWidth="1"/>
    <col min="15" max="15" width="11.625" style="54" customWidth="1"/>
    <col min="16" max="16" width="8.125" style="54" customWidth="1"/>
    <col min="17" max="17" width="6" style="234" customWidth="1"/>
    <col min="18" max="18" width="9.875" style="54" customWidth="1"/>
    <col min="19" max="19" width="14.75" style="54" customWidth="1"/>
    <col min="20" max="20" width="8" style="54" customWidth="1"/>
    <col min="21" max="21" width="9.625" style="54" customWidth="1"/>
    <col min="22" max="23" width="8.375" style="54" customWidth="1"/>
    <col min="24" max="24" width="5.5" style="54" customWidth="1"/>
    <col min="25" max="25" width="6.375" style="54" customWidth="1"/>
    <col min="26" max="26" width="4.875" style="54" customWidth="1"/>
    <col min="27" max="27" width="5" style="54" customWidth="1"/>
    <col min="28" max="16384" width="9" style="54"/>
  </cols>
  <sheetData>
    <row r="1" spans="1:23" s="59" customFormat="1" ht="18.75" customHeight="1">
      <c r="A1" s="286" t="s">
        <v>73</v>
      </c>
      <c r="B1" s="286"/>
      <c r="C1" s="286"/>
      <c r="D1" s="286"/>
      <c r="E1" s="60"/>
      <c r="H1" s="61"/>
      <c r="I1" s="159"/>
      <c r="J1" s="61"/>
      <c r="L1" s="84"/>
      <c r="N1" s="105"/>
      <c r="P1" s="60" t="s">
        <v>9</v>
      </c>
      <c r="Q1" s="229"/>
      <c r="S1" s="60"/>
    </row>
    <row r="2" spans="1:23" s="59" customFormat="1" ht="18.75" customHeight="1">
      <c r="A2" s="286" t="s">
        <v>75</v>
      </c>
      <c r="B2" s="286"/>
      <c r="C2" s="286"/>
      <c r="D2" s="286"/>
      <c r="E2" s="60"/>
      <c r="H2" s="61"/>
      <c r="I2" s="159"/>
      <c r="J2" s="61"/>
      <c r="L2" s="84"/>
      <c r="N2" s="105"/>
      <c r="P2" s="60" t="s">
        <v>10</v>
      </c>
      <c r="Q2" s="229"/>
      <c r="S2" s="60"/>
    </row>
    <row r="3" spans="1:23" s="57" customFormat="1" ht="16.5" customHeight="1">
      <c r="A3" s="58"/>
      <c r="I3" s="160"/>
      <c r="K3" s="58"/>
      <c r="L3" s="85"/>
      <c r="M3" s="58"/>
      <c r="N3" s="106"/>
      <c r="Q3" s="230"/>
    </row>
    <row r="4" spans="1:23" ht="34.5" customHeight="1">
      <c r="A4" s="288" t="s">
        <v>132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</row>
    <row r="5" spans="1:23" s="57" customFormat="1" ht="15.75">
      <c r="A5" s="290" t="s">
        <v>147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</row>
    <row r="6" spans="1:23">
      <c r="A6" s="105"/>
      <c r="B6" s="105"/>
      <c r="C6" s="105"/>
      <c r="D6" s="105"/>
      <c r="E6" s="105"/>
      <c r="F6" s="105"/>
      <c r="G6" s="105"/>
      <c r="H6" s="105"/>
      <c r="I6" s="161"/>
      <c r="J6" s="105"/>
      <c r="K6" s="105"/>
      <c r="L6" s="136"/>
      <c r="M6" s="105"/>
      <c r="O6" s="105"/>
      <c r="P6" s="105"/>
      <c r="Q6" s="231"/>
      <c r="R6" s="296" t="s">
        <v>94</v>
      </c>
      <c r="S6" s="296"/>
    </row>
    <row r="7" spans="1:23" s="56" customFormat="1" ht="33" customHeight="1">
      <c r="A7" s="287" t="s">
        <v>0</v>
      </c>
      <c r="B7" s="287" t="s">
        <v>72</v>
      </c>
      <c r="C7" s="287" t="s">
        <v>71</v>
      </c>
      <c r="D7" s="287" t="s">
        <v>30</v>
      </c>
      <c r="E7" s="287" t="s">
        <v>70</v>
      </c>
      <c r="F7" s="287" t="s">
        <v>69</v>
      </c>
      <c r="G7" s="291" t="s">
        <v>68</v>
      </c>
      <c r="H7" s="292"/>
      <c r="I7" s="292"/>
      <c r="J7" s="292"/>
      <c r="K7" s="293"/>
      <c r="L7" s="294" t="s">
        <v>152</v>
      </c>
      <c r="M7" s="287" t="s">
        <v>67</v>
      </c>
      <c r="N7" s="287" t="s">
        <v>133</v>
      </c>
      <c r="O7" s="287" t="s">
        <v>66</v>
      </c>
      <c r="P7" s="287" t="s">
        <v>65</v>
      </c>
      <c r="Q7" s="287"/>
      <c r="R7" s="287" t="s">
        <v>153</v>
      </c>
      <c r="S7" s="287" t="s">
        <v>64</v>
      </c>
    </row>
    <row r="8" spans="1:23" s="55" customFormat="1" ht="85.5" customHeight="1">
      <c r="A8" s="287"/>
      <c r="B8" s="287"/>
      <c r="C8" s="287"/>
      <c r="D8" s="287"/>
      <c r="E8" s="287"/>
      <c r="F8" s="287"/>
      <c r="G8" s="137" t="s">
        <v>7</v>
      </c>
      <c r="H8" s="138" t="s">
        <v>63</v>
      </c>
      <c r="I8" s="155" t="s">
        <v>148</v>
      </c>
      <c r="J8" s="138" t="s">
        <v>149</v>
      </c>
      <c r="K8" s="138" t="s">
        <v>150</v>
      </c>
      <c r="L8" s="295"/>
      <c r="M8" s="287"/>
      <c r="N8" s="287"/>
      <c r="O8" s="287"/>
      <c r="P8" s="131" t="s">
        <v>61</v>
      </c>
      <c r="Q8" s="232" t="s">
        <v>60</v>
      </c>
      <c r="R8" s="287"/>
      <c r="S8" s="287"/>
    </row>
    <row r="9" spans="1:23" s="55" customFormat="1" ht="26.25" customHeight="1">
      <c r="A9" s="131" t="s">
        <v>130</v>
      </c>
      <c r="B9" s="291" t="s">
        <v>131</v>
      </c>
      <c r="C9" s="293"/>
      <c r="D9" s="131"/>
      <c r="E9" s="131"/>
      <c r="F9" s="131"/>
      <c r="G9" s="139"/>
      <c r="H9" s="139"/>
      <c r="I9" s="162"/>
      <c r="J9" s="131"/>
      <c r="K9" s="131"/>
      <c r="L9" s="140"/>
      <c r="M9" s="131"/>
      <c r="N9" s="131"/>
      <c r="O9" s="131"/>
      <c r="P9" s="131"/>
      <c r="Q9" s="232"/>
      <c r="R9" s="131"/>
      <c r="S9" s="131"/>
    </row>
    <row r="10" spans="1:23" s="147" customFormat="1" ht="78.75" customHeight="1">
      <c r="A10" s="83">
        <v>1</v>
      </c>
      <c r="B10" s="81" t="s">
        <v>86</v>
      </c>
      <c r="C10" s="82">
        <v>25279</v>
      </c>
      <c r="D10" s="102" t="s">
        <v>44</v>
      </c>
      <c r="E10" s="83" t="s">
        <v>89</v>
      </c>
      <c r="F10" s="83" t="s">
        <v>92</v>
      </c>
      <c r="G10" s="141">
        <v>4.6500000000000004</v>
      </c>
      <c r="H10" s="145">
        <v>0.25</v>
      </c>
      <c r="I10" s="103">
        <f>(G10+H10)*25%</f>
        <v>1.2250000000000001</v>
      </c>
      <c r="J10" s="103">
        <v>0.3</v>
      </c>
      <c r="K10" s="103">
        <f>G10+H10+I10+J10</f>
        <v>6.4249999999999998</v>
      </c>
      <c r="L10" s="104">
        <f>K10*2340</f>
        <v>15034.5</v>
      </c>
      <c r="M10" s="142">
        <v>45657</v>
      </c>
      <c r="N10" s="107">
        <v>47939</v>
      </c>
      <c r="O10" s="83" t="str">
        <f>DATEDIF(C10,M10,"y")&amp;" năm, "&amp;DATEDIF(C10,M10,"ym")&amp;" tháng ,"&amp;DATEDIF(C10,M10,"md")&amp;" ngày"</f>
        <v>55 năm, 9 tháng ,14 ngày</v>
      </c>
      <c r="P10" s="150" t="str">
        <f t="shared" ref="P10:P19" si="0">DATEDIF(M10,N10,"y")&amp;" năm, "&amp;DATEDIF(M10,N10,"ym")&amp;" tháng ,"&amp;DATEDIF(M10,N10,"md")&amp;" ngày"</f>
        <v>6 năm, 3 tháng ,1 ngày</v>
      </c>
      <c r="Q10" s="233">
        <f t="shared" ref="Q10:Q17" si="1">DATEDIF(M10,N10,"m")</f>
        <v>75</v>
      </c>
      <c r="R10" s="146">
        <f>IF(Q10&gt;=60,60,Q10)*0.9*L10</f>
        <v>811863</v>
      </c>
      <c r="S10" s="83" t="s">
        <v>151</v>
      </c>
      <c r="U10" s="151">
        <f>'Biểu 02 - TH nghỉ hưu'!X12</f>
        <v>390897</v>
      </c>
      <c r="V10" s="151">
        <f>'Biểu 02 - TH nghỉ hưu'!Y12</f>
        <v>75172.5</v>
      </c>
      <c r="W10" s="151">
        <f>'Biểu 02 - TH nghỉ hưu'!Z12</f>
        <v>78931.125</v>
      </c>
    </row>
    <row r="11" spans="1:23" s="147" customFormat="1" ht="78.75" customHeight="1">
      <c r="A11" s="83">
        <v>2</v>
      </c>
      <c r="B11" s="81" t="s">
        <v>87</v>
      </c>
      <c r="C11" s="82">
        <v>25976</v>
      </c>
      <c r="D11" s="102" t="s">
        <v>44</v>
      </c>
      <c r="E11" s="83" t="s">
        <v>90</v>
      </c>
      <c r="F11" s="83" t="s">
        <v>93</v>
      </c>
      <c r="G11" s="81">
        <v>3.99</v>
      </c>
      <c r="H11" s="145">
        <v>0.15</v>
      </c>
      <c r="I11" s="103">
        <f t="shared" ref="I11:I19" si="2">(G11+H11)*25%</f>
        <v>1.0350000000000001</v>
      </c>
      <c r="J11" s="103">
        <v>0.3</v>
      </c>
      <c r="K11" s="103">
        <f t="shared" ref="K11:K19" si="3">G11+H11+I11+J11</f>
        <v>5.4750000000000005</v>
      </c>
      <c r="L11" s="104">
        <f t="shared" ref="L11:L19" si="4">K11*2340</f>
        <v>12811.500000000002</v>
      </c>
      <c r="M11" s="142">
        <v>45657</v>
      </c>
      <c r="N11" s="107">
        <v>48639</v>
      </c>
      <c r="O11" s="83" t="str">
        <f>DATEDIF(C11,M11,"y")&amp;" năm, "&amp;DATEDIF(C11,M11,"ym")&amp;" tháng ,"&amp;DATEDIF(C11,M11,"md")&amp;" ngày"</f>
        <v>53 năm, 10 tháng ,19 ngày</v>
      </c>
      <c r="P11" s="150" t="str">
        <f t="shared" si="0"/>
        <v>8 năm, 2 tháng ,-2 ngày</v>
      </c>
      <c r="Q11" s="233">
        <f t="shared" si="1"/>
        <v>98</v>
      </c>
      <c r="R11" s="146">
        <f t="shared" ref="R11:R18" si="5">IF(Q11&gt;=60,60,Q11)*0.9*L11</f>
        <v>691821.00000000012</v>
      </c>
      <c r="S11" s="83" t="s">
        <v>151</v>
      </c>
      <c r="U11" s="151">
        <f>'Biểu 02 - TH nghỉ hưu'!X13</f>
        <v>435591.00000000006</v>
      </c>
      <c r="V11" s="151">
        <f>'Biểu 02 - TH nghỉ hưu'!Y13</f>
        <v>64057.500000000007</v>
      </c>
      <c r="W11" s="151">
        <f>'Biểu 02 - TH nghỉ hưu'!Z13</f>
        <v>16014.375000000002</v>
      </c>
    </row>
    <row r="12" spans="1:23" s="147" customFormat="1" ht="78.75" customHeight="1">
      <c r="A12" s="83">
        <v>3</v>
      </c>
      <c r="B12" s="81" t="s">
        <v>88</v>
      </c>
      <c r="C12" s="82">
        <v>26952</v>
      </c>
      <c r="D12" s="143" t="s">
        <v>47</v>
      </c>
      <c r="E12" s="83" t="s">
        <v>91</v>
      </c>
      <c r="F12" s="83" t="s">
        <v>93</v>
      </c>
      <c r="G12" s="81">
        <v>3.66</v>
      </c>
      <c r="H12" s="145">
        <v>0.2</v>
      </c>
      <c r="I12" s="103">
        <f t="shared" si="2"/>
        <v>0.96500000000000008</v>
      </c>
      <c r="J12" s="103">
        <v>0.3</v>
      </c>
      <c r="K12" s="103">
        <f t="shared" si="3"/>
        <v>5.125</v>
      </c>
      <c r="L12" s="104">
        <f t="shared" si="4"/>
        <v>11992.5</v>
      </c>
      <c r="M12" s="142">
        <v>45657</v>
      </c>
      <c r="N12" s="107">
        <v>48519</v>
      </c>
      <c r="O12" s="83" t="str">
        <f>DATEDIF(C12,M12,"y")&amp;" năm, "&amp;DATEDIF(C12,M12,"ym")&amp;" tháng ,"&amp;DATEDIF(C12,M12,"md")&amp;" ngày"</f>
        <v>51 năm, 2 tháng ,16 ngày</v>
      </c>
      <c r="P12" s="150" t="str">
        <f t="shared" si="0"/>
        <v>7 năm, 10 tháng ,1 ngày</v>
      </c>
      <c r="Q12" s="233">
        <f t="shared" si="1"/>
        <v>94</v>
      </c>
      <c r="R12" s="146">
        <f t="shared" si="5"/>
        <v>647595</v>
      </c>
      <c r="S12" s="83" t="s">
        <v>151</v>
      </c>
      <c r="U12" s="151">
        <f>'Biểu 02 - TH nghỉ hưu'!X14</f>
        <v>383760</v>
      </c>
      <c r="V12" s="151">
        <f>'Biểu 02 - TH nghỉ hưu'!Y14</f>
        <v>59962.5</v>
      </c>
      <c r="W12" s="151">
        <f>'Biểu 02 - TH nghỉ hưu'!Z14</f>
        <v>0</v>
      </c>
    </row>
    <row r="13" spans="1:23" s="147" customFormat="1" ht="78.75" customHeight="1">
      <c r="A13" s="83">
        <v>4</v>
      </c>
      <c r="B13" s="81" t="s">
        <v>102</v>
      </c>
      <c r="C13" s="82">
        <v>24755</v>
      </c>
      <c r="D13" s="102" t="s">
        <v>44</v>
      </c>
      <c r="E13" s="83" t="s">
        <v>105</v>
      </c>
      <c r="F13" s="83" t="s">
        <v>108</v>
      </c>
      <c r="G13" s="81">
        <v>3.99</v>
      </c>
      <c r="H13" s="145">
        <v>0.25</v>
      </c>
      <c r="I13" s="103">
        <f>(G13+H13)*25%</f>
        <v>1.06</v>
      </c>
      <c r="J13" s="103">
        <v>0.3</v>
      </c>
      <c r="K13" s="103">
        <f t="shared" si="3"/>
        <v>5.6000000000000005</v>
      </c>
      <c r="L13" s="104">
        <f>K13*2340</f>
        <v>13104.000000000002</v>
      </c>
      <c r="M13" s="142">
        <v>45657</v>
      </c>
      <c r="N13" s="107">
        <v>47423</v>
      </c>
      <c r="O13" s="83" t="str">
        <f t="shared" ref="O13:O18" si="6">DATEDIF(C13,M13,"y")&amp;" năm, "&amp;DATEDIF(C13,M13,"ym")&amp;" tháng ,"&amp;DATEDIF(C13,M13,"md")&amp;" ngày"</f>
        <v>57 năm, 2 tháng ,21 ngày</v>
      </c>
      <c r="P13" s="150" t="str">
        <f t="shared" si="0"/>
        <v>4 năm, 10 tháng ,1 ngày</v>
      </c>
      <c r="Q13" s="233">
        <f t="shared" si="1"/>
        <v>58</v>
      </c>
      <c r="R13" s="146">
        <f>IF(Q13&gt;=60,60,Q13)*1*L13</f>
        <v>760032.00000000012</v>
      </c>
      <c r="S13" s="144" t="s">
        <v>134</v>
      </c>
      <c r="T13" s="147">
        <f>13104*58</f>
        <v>760032</v>
      </c>
      <c r="U13" s="151">
        <f>'Biểu 02 - TH nghỉ hưu'!X15</f>
        <v>327600.00000000006</v>
      </c>
      <c r="V13" s="151">
        <f>'Biểu 02 - TH nghỉ hưu'!Y15</f>
        <v>65520.000000000007</v>
      </c>
      <c r="W13" s="151">
        <f>'Biểu 02 - TH nghỉ hưu'!Z15</f>
        <v>52416.000000000007</v>
      </c>
    </row>
    <row r="14" spans="1:23" s="147" customFormat="1" ht="78.75" customHeight="1">
      <c r="A14" s="83">
        <v>5</v>
      </c>
      <c r="B14" s="81" t="s">
        <v>103</v>
      </c>
      <c r="C14" s="82">
        <v>25695</v>
      </c>
      <c r="D14" s="102" t="s">
        <v>44</v>
      </c>
      <c r="E14" s="83" t="s">
        <v>106</v>
      </c>
      <c r="F14" s="83" t="s">
        <v>108</v>
      </c>
      <c r="G14" s="81">
        <v>4.32</v>
      </c>
      <c r="H14" s="145">
        <v>0.25</v>
      </c>
      <c r="I14" s="103">
        <f t="shared" si="2"/>
        <v>1.1425000000000001</v>
      </c>
      <c r="J14" s="103">
        <v>0.3</v>
      </c>
      <c r="K14" s="103">
        <f t="shared" si="3"/>
        <v>6.0125000000000002</v>
      </c>
      <c r="L14" s="104">
        <f t="shared" si="4"/>
        <v>14069.25</v>
      </c>
      <c r="M14" s="142">
        <v>45657</v>
      </c>
      <c r="N14" s="107">
        <v>48366</v>
      </c>
      <c r="O14" s="83" t="str">
        <f t="shared" si="6"/>
        <v>54 năm, 7 tháng ,24 ngày</v>
      </c>
      <c r="P14" s="150" t="str">
        <f t="shared" si="0"/>
        <v>7 năm, 5 tháng ,1 ngày</v>
      </c>
      <c r="Q14" s="233">
        <f t="shared" si="1"/>
        <v>89</v>
      </c>
      <c r="R14" s="146">
        <f t="shared" si="5"/>
        <v>759739.5</v>
      </c>
      <c r="S14" s="83" t="s">
        <v>151</v>
      </c>
      <c r="U14" s="151">
        <f>'Biểu 02 - TH nghỉ hưu'!X16</f>
        <v>422077.5</v>
      </c>
      <c r="V14" s="151">
        <f>'Biểu 02 - TH nghỉ hưu'!Y16</f>
        <v>70346.25</v>
      </c>
      <c r="W14" s="151">
        <f>'Biểu 02 - TH nghỉ hưu'!Z16</f>
        <v>73863.5625</v>
      </c>
    </row>
    <row r="15" spans="1:23" s="147" customFormat="1" ht="78.75" customHeight="1">
      <c r="A15" s="83">
        <v>6</v>
      </c>
      <c r="B15" s="81" t="s">
        <v>104</v>
      </c>
      <c r="C15" s="82">
        <v>25812</v>
      </c>
      <c r="D15" s="102" t="s">
        <v>44</v>
      </c>
      <c r="E15" s="83" t="s">
        <v>107</v>
      </c>
      <c r="F15" s="83" t="s">
        <v>109</v>
      </c>
      <c r="G15" s="81">
        <v>3.99</v>
      </c>
      <c r="H15" s="145">
        <v>0.3</v>
      </c>
      <c r="I15" s="103">
        <f t="shared" si="2"/>
        <v>1.0725</v>
      </c>
      <c r="J15" s="103">
        <v>0.3</v>
      </c>
      <c r="K15" s="103">
        <f t="shared" si="3"/>
        <v>5.6624999999999996</v>
      </c>
      <c r="L15" s="104">
        <f t="shared" si="4"/>
        <v>13250.25</v>
      </c>
      <c r="M15" s="142">
        <v>45657</v>
      </c>
      <c r="N15" s="107">
        <v>48488</v>
      </c>
      <c r="O15" s="83" t="str">
        <f t="shared" si="6"/>
        <v>54 năm, 3 tháng ,30 ngày</v>
      </c>
      <c r="P15" s="150" t="str">
        <f t="shared" si="0"/>
        <v>7 năm, 9 tháng ,0 ngày</v>
      </c>
      <c r="Q15" s="233">
        <f t="shared" si="1"/>
        <v>93</v>
      </c>
      <c r="R15" s="146">
        <f t="shared" si="5"/>
        <v>715513.5</v>
      </c>
      <c r="S15" s="83" t="s">
        <v>151</v>
      </c>
      <c r="U15" s="151">
        <f>'Biểu 02 - TH nghỉ hưu'!X17</f>
        <v>424008</v>
      </c>
      <c r="V15" s="151">
        <f>'Biểu 02 - TH nghỉ hưu'!Y17</f>
        <v>66251.25</v>
      </c>
      <c r="W15" s="151">
        <f>'Biểu 02 - TH nghỉ hưu'!Z17</f>
        <v>59626.125</v>
      </c>
    </row>
    <row r="16" spans="1:23" s="147" customFormat="1" ht="78.75" customHeight="1">
      <c r="A16" s="83">
        <v>7</v>
      </c>
      <c r="B16" s="81" t="s">
        <v>112</v>
      </c>
      <c r="C16" s="82">
        <v>24035</v>
      </c>
      <c r="D16" s="102" t="s">
        <v>44</v>
      </c>
      <c r="E16" s="83" t="s">
        <v>113</v>
      </c>
      <c r="F16" s="83" t="s">
        <v>114</v>
      </c>
      <c r="G16" s="81">
        <v>4.32</v>
      </c>
      <c r="H16" s="145">
        <v>0.25</v>
      </c>
      <c r="I16" s="103">
        <f t="shared" si="2"/>
        <v>1.1425000000000001</v>
      </c>
      <c r="J16" s="103">
        <v>0.3</v>
      </c>
      <c r="K16" s="103">
        <f t="shared" si="3"/>
        <v>6.0125000000000002</v>
      </c>
      <c r="L16" s="104">
        <f t="shared" si="4"/>
        <v>14069.25</v>
      </c>
      <c r="M16" s="142">
        <v>45657</v>
      </c>
      <c r="N16" s="107">
        <v>46600</v>
      </c>
      <c r="O16" s="83" t="str">
        <f t="shared" si="6"/>
        <v>59 năm, 2 tháng ,11 ngày</v>
      </c>
      <c r="P16" s="150" t="str">
        <f t="shared" si="0"/>
        <v>2 năm, 7 tháng ,1 ngày</v>
      </c>
      <c r="Q16" s="233">
        <f t="shared" si="1"/>
        <v>31</v>
      </c>
      <c r="R16" s="146">
        <f>IF(Q16&gt;=60,60,Q16)*L16</f>
        <v>436146.75</v>
      </c>
      <c r="S16" s="144" t="s">
        <v>134</v>
      </c>
      <c r="U16" s="151">
        <f>'Biểu 02 - TH nghỉ hưu'!X18</f>
        <v>211038.75</v>
      </c>
      <c r="V16" s="151">
        <f>'Biểu 02 - TH nghỉ hưu'!Y18</f>
        <v>70346.25</v>
      </c>
      <c r="W16" s="151">
        <f>'Biểu 02 - TH nghỉ hưu'!Z18</f>
        <v>105519.375</v>
      </c>
    </row>
    <row r="17" spans="1:23" s="147" customFormat="1" ht="78.75" customHeight="1">
      <c r="A17" s="83">
        <v>8</v>
      </c>
      <c r="B17" s="81" t="s">
        <v>116</v>
      </c>
      <c r="C17" s="82">
        <v>25995</v>
      </c>
      <c r="D17" s="102" t="s">
        <v>44</v>
      </c>
      <c r="E17" s="83" t="s">
        <v>118</v>
      </c>
      <c r="F17" s="83" t="s">
        <v>119</v>
      </c>
      <c r="G17" s="81">
        <v>3.99</v>
      </c>
      <c r="H17" s="145">
        <v>0.15</v>
      </c>
      <c r="I17" s="103">
        <f t="shared" si="2"/>
        <v>1.0350000000000001</v>
      </c>
      <c r="J17" s="103">
        <v>0.3</v>
      </c>
      <c r="K17" s="103">
        <f t="shared" si="3"/>
        <v>5.4750000000000005</v>
      </c>
      <c r="L17" s="104">
        <f t="shared" si="4"/>
        <v>12811.500000000002</v>
      </c>
      <c r="M17" s="142">
        <v>45657</v>
      </c>
      <c r="N17" s="107">
        <v>48670</v>
      </c>
      <c r="O17" s="83" t="str">
        <f t="shared" si="6"/>
        <v>53 năm, 9 tháng ,28 ngày</v>
      </c>
      <c r="P17" s="150" t="str">
        <f t="shared" si="0"/>
        <v>8 năm, 3 tháng ,1 ngày</v>
      </c>
      <c r="Q17" s="233">
        <f t="shared" si="1"/>
        <v>99</v>
      </c>
      <c r="R17" s="146">
        <f t="shared" si="5"/>
        <v>691821.00000000012</v>
      </c>
      <c r="S17" s="83" t="s">
        <v>151</v>
      </c>
      <c r="U17" s="151">
        <f>'Biểu 02 - TH nghỉ hưu'!X19</f>
        <v>435591.00000000006</v>
      </c>
      <c r="V17" s="151">
        <f>'Biểu 02 - TH nghỉ hưu'!Y19</f>
        <v>64057.500000000007</v>
      </c>
      <c r="W17" s="151">
        <f>'Biểu 02 - TH nghỉ hưu'!Z19</f>
        <v>32028.750000000004</v>
      </c>
    </row>
    <row r="18" spans="1:23" s="149" customFormat="1" ht="78.75" customHeight="1">
      <c r="A18" s="83">
        <v>9</v>
      </c>
      <c r="B18" s="81" t="s">
        <v>121</v>
      </c>
      <c r="C18" s="82">
        <v>25277</v>
      </c>
      <c r="D18" s="102" t="s">
        <v>44</v>
      </c>
      <c r="E18" s="148" t="s">
        <v>124</v>
      </c>
      <c r="F18" s="83" t="s">
        <v>125</v>
      </c>
      <c r="G18" s="81">
        <v>4.32</v>
      </c>
      <c r="H18" s="145">
        <v>0.2</v>
      </c>
      <c r="I18" s="103">
        <f t="shared" si="2"/>
        <v>1.1300000000000001</v>
      </c>
      <c r="J18" s="103">
        <v>0.3</v>
      </c>
      <c r="K18" s="103">
        <f t="shared" si="3"/>
        <v>5.95</v>
      </c>
      <c r="L18" s="104">
        <f t="shared" si="4"/>
        <v>13923</v>
      </c>
      <c r="M18" s="142">
        <v>45657</v>
      </c>
      <c r="N18" s="228">
        <v>47939</v>
      </c>
      <c r="O18" s="83" t="str">
        <f t="shared" si="6"/>
        <v>55 năm, 9 tháng ,16 ngày</v>
      </c>
      <c r="P18" s="150" t="str">
        <f>DATEDIF(M18,N18,"y")&amp;" năm, "&amp;DATEDIF(M18,N18,"ym")&amp;" tháng ,"&amp;DATEDIF(M18,N18,"md")&amp;" ngày"</f>
        <v>6 năm, 3 tháng ,1 ngày</v>
      </c>
      <c r="Q18" s="233">
        <f>DATEDIF(M18,N18,"m")</f>
        <v>75</v>
      </c>
      <c r="R18" s="146">
        <f t="shared" si="5"/>
        <v>751842</v>
      </c>
      <c r="S18" s="83" t="s">
        <v>151</v>
      </c>
      <c r="U18" s="151">
        <f>'Biểu 02 - TH nghỉ hưu'!X20</f>
        <v>361998</v>
      </c>
      <c r="V18" s="151">
        <f>'Biểu 02 - TH nghỉ hưu'!Y20</f>
        <v>69615</v>
      </c>
      <c r="W18" s="151">
        <f>'Biểu 02 - TH nghỉ hưu'!Z20</f>
        <v>73095.75</v>
      </c>
    </row>
    <row r="19" spans="1:23" s="149" customFormat="1" ht="78.75" customHeight="1">
      <c r="A19" s="83">
        <v>10</v>
      </c>
      <c r="B19" s="81" t="s">
        <v>122</v>
      </c>
      <c r="C19" s="82">
        <v>24303</v>
      </c>
      <c r="D19" s="102" t="s">
        <v>44</v>
      </c>
      <c r="E19" s="148" t="s">
        <v>123</v>
      </c>
      <c r="F19" s="83" t="s">
        <v>125</v>
      </c>
      <c r="G19" s="81">
        <v>3.66</v>
      </c>
      <c r="H19" s="83">
        <v>0.15</v>
      </c>
      <c r="I19" s="103">
        <f t="shared" si="2"/>
        <v>0.95250000000000001</v>
      </c>
      <c r="J19" s="103">
        <v>0.3</v>
      </c>
      <c r="K19" s="103">
        <f t="shared" si="3"/>
        <v>5.0625</v>
      </c>
      <c r="L19" s="104">
        <f t="shared" si="4"/>
        <v>11846.25</v>
      </c>
      <c r="M19" s="142">
        <v>45657</v>
      </c>
      <c r="N19" s="107">
        <v>46966</v>
      </c>
      <c r="O19" s="83" t="str">
        <f>DATEDIF(C19,M19,"y")&amp;" năm, "&amp;DATEDIF(C19,M19,"ym")&amp;" tháng ,"&amp;DATEDIF(C19,M19,"md")&amp;" ngày"</f>
        <v>58 năm, 5 tháng ,16 ngày</v>
      </c>
      <c r="P19" s="150" t="str">
        <f t="shared" si="0"/>
        <v>3 năm, 7 tháng ,1 ngày</v>
      </c>
      <c r="Q19" s="233">
        <f>DATEDIF(M19,N19,"m")</f>
        <v>43</v>
      </c>
      <c r="R19" s="146">
        <f>IF(Q19&gt;=60,60,Q19)*L19</f>
        <v>509388.75</v>
      </c>
      <c r="S19" s="144" t="s">
        <v>134</v>
      </c>
      <c r="U19" s="151">
        <f>'Biểu 02 - TH nghỉ hưu'!X21</f>
        <v>236925</v>
      </c>
      <c r="V19" s="151">
        <f>'Biểu 02 - TH nghỉ hưu'!Y21</f>
        <v>59231.25</v>
      </c>
      <c r="W19" s="151">
        <f>'Biểu 02 - TH nghỉ hưu'!Z21</f>
        <v>88846.875</v>
      </c>
    </row>
    <row r="20" spans="1:23" s="149" customFormat="1" ht="78.75" customHeight="1">
      <c r="A20" s="144">
        <v>11</v>
      </c>
      <c r="B20" s="168" t="s">
        <v>120</v>
      </c>
      <c r="C20" s="169">
        <v>23410</v>
      </c>
      <c r="D20" s="170" t="s">
        <v>44</v>
      </c>
      <c r="E20" s="171" t="s">
        <v>105</v>
      </c>
      <c r="F20" s="144" t="s">
        <v>126</v>
      </c>
      <c r="G20" s="168">
        <v>4.6500000000000004</v>
      </c>
      <c r="H20" s="144">
        <v>0.25</v>
      </c>
      <c r="I20" s="172">
        <f>(G20+H20)*25%</f>
        <v>1.2250000000000001</v>
      </c>
      <c r="J20" s="172">
        <v>0.3</v>
      </c>
      <c r="K20" s="172">
        <f>G20+H20+I20+J20</f>
        <v>6.4249999999999998</v>
      </c>
      <c r="L20" s="173">
        <f>K20*2340</f>
        <v>15034.5</v>
      </c>
      <c r="M20" s="174">
        <v>45657</v>
      </c>
      <c r="N20" s="175">
        <v>45809</v>
      </c>
      <c r="O20" s="144" t="str">
        <f>DATEDIF(C20,M20,"y")&amp;" năm, "&amp;DATEDIF(C20,M20,"ym")&amp;" tháng ,"&amp;DATEDIF(C20,M20,"md")&amp;" ngày"</f>
        <v>60 năm, 10 tháng ,28 ngày</v>
      </c>
      <c r="P20" s="144" t="str">
        <f>DATEDIF(M20,N20,"y")&amp;" năm, "&amp;DATEDIF(M20,N20,"ym")&amp;" tháng ,"&amp;DATEDIF(M20,N20,"md")&amp;" ngày"</f>
        <v>0 năm, 5 tháng ,1 ngày</v>
      </c>
      <c r="Q20" s="233">
        <f>DATEDIF(M20,N20,"m")</f>
        <v>5</v>
      </c>
      <c r="R20" s="146">
        <f>IF(Q20&gt;=60,60,Q20)*L20</f>
        <v>75172.5</v>
      </c>
      <c r="S20" s="144" t="s">
        <v>134</v>
      </c>
      <c r="U20" s="151">
        <f>'Biểu 02 - TH nghỉ hưu'!X22</f>
        <v>0</v>
      </c>
      <c r="V20" s="151">
        <f>'Biểu 02 - TH nghỉ hưu'!Y22</f>
        <v>0</v>
      </c>
      <c r="W20" s="151">
        <f>'Biểu 02 - TH nghỉ hưu'!Z22</f>
        <v>0</v>
      </c>
    </row>
  </sheetData>
  <mergeCells count="20">
    <mergeCell ref="B9:C9"/>
    <mergeCell ref="O7:O8"/>
    <mergeCell ref="P7:Q7"/>
    <mergeCell ref="R7:R8"/>
    <mergeCell ref="R6:S6"/>
    <mergeCell ref="A1:D1"/>
    <mergeCell ref="A2:D2"/>
    <mergeCell ref="S7:S8"/>
    <mergeCell ref="A4:S4"/>
    <mergeCell ref="A5:S5"/>
    <mergeCell ref="A7:A8"/>
    <mergeCell ref="B7:B8"/>
    <mergeCell ref="C7:C8"/>
    <mergeCell ref="D7:D8"/>
    <mergeCell ref="E7:E8"/>
    <mergeCell ref="F7:F8"/>
    <mergeCell ref="G7:K7"/>
    <mergeCell ref="L7:L8"/>
    <mergeCell ref="M7:M8"/>
    <mergeCell ref="N7:N8"/>
  </mergeCells>
  <printOptions horizontalCentered="1"/>
  <pageMargins left="0.19685039370078741" right="0.19685039370078741" top="0.56000000000000005" bottom="0.39370078740157483" header="0.31496062992125984" footer="0.23622047244094491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46E1-B3E5-4749-83D9-717D29E35DF7}">
  <dimension ref="A1:G23"/>
  <sheetViews>
    <sheetView tabSelected="1" workbookViewId="0">
      <selection activeCell="A5" sqref="A5:F5"/>
    </sheetView>
  </sheetViews>
  <sheetFormatPr defaultRowHeight="15.75"/>
  <cols>
    <col min="1" max="1" width="7.125" style="280" customWidth="1"/>
    <col min="2" max="2" width="19" style="280" customWidth="1"/>
    <col min="3" max="5" width="9" style="280"/>
    <col min="6" max="6" width="7.5" style="280" customWidth="1"/>
    <col min="7" max="7" width="17.875" style="280" customWidth="1"/>
    <col min="8" max="16384" width="9" style="280"/>
  </cols>
  <sheetData>
    <row r="1" spans="1:7">
      <c r="A1" s="279" t="s">
        <v>161</v>
      </c>
    </row>
    <row r="4" spans="1:7">
      <c r="G4" s="281" t="s">
        <v>221</v>
      </c>
    </row>
    <row r="5" spans="1:7" s="279" customFormat="1" ht="36.75" customHeight="1">
      <c r="A5" s="298" t="s">
        <v>210</v>
      </c>
      <c r="B5" s="298"/>
      <c r="C5" s="298"/>
      <c r="D5" s="298"/>
      <c r="E5" s="298"/>
      <c r="F5" s="298"/>
    </row>
    <row r="6" spans="1:7" s="279" customFormat="1"/>
    <row r="7" spans="1:7" s="282" customFormat="1" ht="25.5" customHeight="1">
      <c r="A7" s="299" t="s">
        <v>0</v>
      </c>
      <c r="B7" s="299" t="s">
        <v>217</v>
      </c>
      <c r="C7" s="299" t="s">
        <v>219</v>
      </c>
      <c r="D7" s="299" t="s">
        <v>218</v>
      </c>
      <c r="E7" s="299" t="s">
        <v>220</v>
      </c>
      <c r="F7" s="302" t="s">
        <v>200</v>
      </c>
      <c r="G7" s="297" t="s">
        <v>64</v>
      </c>
    </row>
    <row r="8" spans="1:7" s="282" customFormat="1" ht="25.5" customHeight="1">
      <c r="A8" s="300"/>
      <c r="B8" s="300"/>
      <c r="C8" s="300"/>
      <c r="D8" s="300"/>
      <c r="E8" s="300"/>
      <c r="F8" s="303"/>
      <c r="G8" s="297"/>
    </row>
    <row r="9" spans="1:7" s="282" customFormat="1" ht="63" customHeight="1">
      <c r="A9" s="301"/>
      <c r="B9" s="301"/>
      <c r="C9" s="301"/>
      <c r="D9" s="301"/>
      <c r="E9" s="301"/>
      <c r="F9" s="304"/>
      <c r="G9" s="297"/>
    </row>
    <row r="10" spans="1:7" s="279" customFormat="1" ht="19.5" customHeight="1">
      <c r="A10" s="268" t="s">
        <v>130</v>
      </c>
      <c r="B10" s="269" t="s">
        <v>223</v>
      </c>
      <c r="C10" s="270"/>
      <c r="D10" s="270"/>
      <c r="E10" s="270"/>
      <c r="F10" s="270"/>
      <c r="G10" s="283"/>
    </row>
    <row r="11" spans="1:7" s="277" customFormat="1" ht="26.25" customHeight="1">
      <c r="A11" s="284">
        <v>1</v>
      </c>
      <c r="B11" s="285"/>
      <c r="C11" s="285"/>
      <c r="D11" s="285"/>
      <c r="E11" s="285"/>
      <c r="F11" s="285"/>
      <c r="G11" s="276"/>
    </row>
    <row r="12" spans="1:7" ht="26.25" customHeight="1">
      <c r="A12" s="284">
        <v>2</v>
      </c>
      <c r="B12" s="285"/>
      <c r="C12" s="285"/>
      <c r="D12" s="285"/>
      <c r="E12" s="285"/>
      <c r="F12" s="285"/>
      <c r="G12" s="285"/>
    </row>
    <row r="13" spans="1:7" s="279" customFormat="1" ht="19.5" customHeight="1">
      <c r="A13" s="268" t="s">
        <v>163</v>
      </c>
      <c r="B13" s="269" t="s">
        <v>224</v>
      </c>
      <c r="C13" s="270"/>
      <c r="D13" s="270"/>
      <c r="E13" s="270"/>
      <c r="F13" s="270"/>
      <c r="G13" s="283"/>
    </row>
    <row r="14" spans="1:7" s="277" customFormat="1" ht="26.25" customHeight="1">
      <c r="A14" s="284">
        <v>1</v>
      </c>
      <c r="B14" s="285"/>
      <c r="C14" s="285"/>
      <c r="D14" s="285"/>
      <c r="E14" s="285"/>
      <c r="F14" s="285"/>
      <c r="G14" s="276"/>
    </row>
    <row r="15" spans="1:7" ht="26.25" customHeight="1">
      <c r="A15" s="284">
        <v>2</v>
      </c>
      <c r="B15" s="285"/>
      <c r="C15" s="285"/>
      <c r="D15" s="285"/>
      <c r="E15" s="285"/>
      <c r="F15" s="285"/>
      <c r="G15" s="285"/>
    </row>
    <row r="17" ht="17.25" customHeight="1"/>
    <row r="18" ht="17.25" customHeight="1"/>
    <row r="19" ht="17.25" customHeight="1"/>
    <row r="20" ht="17.25" customHeight="1"/>
    <row r="21" ht="17.25" customHeight="1"/>
    <row r="22" ht="17.25" customHeight="1"/>
    <row r="23" ht="17.25" customHeight="1"/>
  </sheetData>
  <mergeCells count="8">
    <mergeCell ref="G7:G9"/>
    <mergeCell ref="A5:F5"/>
    <mergeCell ref="A7:A9"/>
    <mergeCell ref="B7:B9"/>
    <mergeCell ref="C7:C9"/>
    <mergeCell ref="D7:D9"/>
    <mergeCell ref="E7:E9"/>
    <mergeCell ref="F7:F9"/>
  </mergeCells>
  <printOptions horizontalCentered="1"/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B2A6-E979-4BBE-8D2B-5223AED5F4CC}">
  <dimension ref="A1:AM20"/>
  <sheetViews>
    <sheetView zoomScale="70" zoomScaleNormal="70" workbookViewId="0">
      <selection activeCell="A4" sqref="A4:AM4"/>
    </sheetView>
  </sheetViews>
  <sheetFormatPr defaultRowHeight="15.75"/>
  <cols>
    <col min="1" max="1" width="5.375" style="59" customWidth="1"/>
    <col min="2" max="2" width="15.25" style="59" customWidth="1"/>
    <col min="3" max="4" width="12.25" style="59" customWidth="1"/>
    <col min="5" max="5" width="6" style="59" customWidth="1"/>
    <col min="6" max="6" width="8" style="59" customWidth="1"/>
    <col min="7" max="7" width="8.5" style="59" customWidth="1"/>
    <col min="8" max="8" width="4.875" style="59" customWidth="1"/>
    <col min="9" max="9" width="5.25" style="59" hidden="1" customWidth="1"/>
    <col min="10" max="10" width="5.375" style="59" customWidth="1"/>
    <col min="11" max="11" width="4.75" style="59" customWidth="1"/>
    <col min="12" max="12" width="5.875" style="59" hidden="1" customWidth="1"/>
    <col min="13" max="13" width="5.875" style="59" customWidth="1"/>
    <col min="14" max="14" width="5.875" style="59" hidden="1" customWidth="1"/>
    <col min="15" max="15" width="5.875" style="59" customWidth="1"/>
    <col min="16" max="16" width="5.875" style="59" hidden="1" customWidth="1"/>
    <col min="17" max="17" width="5.875" style="59" customWidth="1"/>
    <col min="18" max="18" width="5.875" style="59" hidden="1" customWidth="1"/>
    <col min="19" max="19" width="5.875" style="59" customWidth="1"/>
    <col min="20" max="20" width="5.875" style="59" hidden="1" customWidth="1"/>
    <col min="21" max="21" width="8.25" style="59" customWidth="1"/>
    <col min="22" max="22" width="6" style="59" customWidth="1"/>
    <col min="23" max="23" width="7.75" style="235" customWidth="1"/>
    <col min="24" max="24" width="8.5" style="235" customWidth="1"/>
    <col min="25" max="25" width="9.125" style="235" customWidth="1"/>
    <col min="26" max="26" width="7.75" style="235" customWidth="1"/>
    <col min="27" max="27" width="10" style="235" customWidth="1"/>
    <col min="28" max="28" width="9.375" style="235" customWidth="1"/>
    <col min="29" max="29" width="7.75" style="251" hidden="1" customWidth="1"/>
    <col min="30" max="30" width="7.75" style="251" customWidth="1"/>
    <col min="31" max="31" width="7.75" style="251" hidden="1" customWidth="1"/>
    <col min="32" max="32" width="9.5" style="251" customWidth="1"/>
    <col min="33" max="33" width="7.75" style="251" customWidth="1"/>
    <col min="34" max="35" width="9.875" style="58" customWidth="1"/>
    <col min="36" max="36" width="9.125" style="58" customWidth="1"/>
    <col min="37" max="37" width="11.375" style="58" customWidth="1"/>
    <col min="38" max="38" width="8.875" style="59" customWidth="1"/>
    <col min="39" max="39" width="7.125" style="59" customWidth="1"/>
    <col min="40" max="40" width="8" style="59" customWidth="1"/>
    <col min="41" max="41" width="9.625" style="59" customWidth="1"/>
    <col min="42" max="43" width="8.375" style="59" customWidth="1"/>
    <col min="44" max="44" width="5.5" style="59" customWidth="1"/>
    <col min="45" max="45" width="6.375" style="59" customWidth="1"/>
    <col min="46" max="46" width="4.875" style="59" customWidth="1"/>
    <col min="47" max="47" width="5" style="59" customWidth="1"/>
    <col min="48" max="16384" width="9" style="59"/>
  </cols>
  <sheetData>
    <row r="1" spans="1:39" ht="18.75" customHeight="1">
      <c r="A1" s="286" t="s">
        <v>161</v>
      </c>
      <c r="B1" s="286"/>
      <c r="C1" s="286"/>
      <c r="D1" s="286"/>
      <c r="E1" s="286"/>
      <c r="F1" s="60"/>
      <c r="U1" s="61"/>
      <c r="W1" s="84"/>
      <c r="X1" s="84"/>
      <c r="Y1" s="60" t="s">
        <v>9</v>
      </c>
      <c r="Z1" s="84"/>
      <c r="AA1" s="84"/>
      <c r="AB1" s="84"/>
      <c r="AC1" s="85"/>
      <c r="AD1" s="85"/>
      <c r="AE1" s="85"/>
      <c r="AF1" s="85"/>
      <c r="AG1" s="85"/>
      <c r="AM1" s="60"/>
    </row>
    <row r="2" spans="1:39" ht="18.75" customHeight="1">
      <c r="A2" s="286"/>
      <c r="B2" s="286"/>
      <c r="C2" s="286"/>
      <c r="D2" s="286"/>
      <c r="E2" s="286"/>
      <c r="F2" s="60"/>
      <c r="U2" s="61"/>
      <c r="W2" s="84"/>
      <c r="X2" s="84"/>
      <c r="Y2" s="60" t="s">
        <v>10</v>
      </c>
      <c r="Z2" s="84"/>
      <c r="AA2" s="84"/>
      <c r="AB2" s="84"/>
      <c r="AC2" s="85"/>
      <c r="AD2" s="85"/>
      <c r="AE2" s="85"/>
      <c r="AF2" s="85"/>
      <c r="AG2" s="85"/>
      <c r="AM2" s="60"/>
    </row>
    <row r="3" spans="1:39" s="57" customFormat="1" ht="16.5" customHeight="1">
      <c r="A3" s="58"/>
      <c r="V3" s="58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252" t="s">
        <v>160</v>
      </c>
    </row>
    <row r="4" spans="1:39" ht="34.5" customHeight="1">
      <c r="A4" s="305" t="s">
        <v>222</v>
      </c>
      <c r="B4" s="306"/>
      <c r="C4" s="306"/>
      <c r="D4" s="306"/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6"/>
      <c r="U4" s="306"/>
      <c r="V4" s="306"/>
      <c r="W4" s="306"/>
      <c r="X4" s="306"/>
      <c r="Y4" s="306"/>
      <c r="Z4" s="306"/>
      <c r="AA4" s="306"/>
      <c r="AB4" s="306"/>
      <c r="AC4" s="306"/>
      <c r="AD4" s="306"/>
      <c r="AE4" s="306"/>
      <c r="AF4" s="306"/>
      <c r="AG4" s="306"/>
      <c r="AH4" s="306"/>
      <c r="AI4" s="306"/>
      <c r="AJ4" s="306"/>
      <c r="AK4" s="306"/>
      <c r="AL4" s="306"/>
      <c r="AM4" s="306"/>
    </row>
    <row r="5" spans="1:39" ht="21" customHeight="1">
      <c r="AH5" s="307" t="s">
        <v>94</v>
      </c>
      <c r="AI5" s="307"/>
      <c r="AJ5" s="307"/>
      <c r="AK5" s="307"/>
      <c r="AL5" s="307"/>
      <c r="AM5" s="307"/>
    </row>
    <row r="6" spans="1:39" s="247" customFormat="1" ht="27.75" customHeight="1">
      <c r="A6" s="316" t="s">
        <v>0</v>
      </c>
      <c r="B6" s="313" t="s">
        <v>72</v>
      </c>
      <c r="C6" s="308" t="s">
        <v>199</v>
      </c>
      <c r="D6" s="309"/>
      <c r="E6" s="313" t="s">
        <v>30</v>
      </c>
      <c r="F6" s="313" t="s">
        <v>70</v>
      </c>
      <c r="G6" s="313" t="s">
        <v>69</v>
      </c>
      <c r="H6" s="313" t="s">
        <v>68</v>
      </c>
      <c r="I6" s="313"/>
      <c r="J6" s="313"/>
      <c r="K6" s="313"/>
      <c r="L6" s="313"/>
      <c r="M6" s="313"/>
      <c r="N6" s="313"/>
      <c r="O6" s="313"/>
      <c r="P6" s="313"/>
      <c r="Q6" s="313"/>
      <c r="R6" s="313"/>
      <c r="S6" s="313"/>
      <c r="T6" s="313"/>
      <c r="U6" s="313"/>
      <c r="V6" s="313"/>
      <c r="W6" s="313"/>
      <c r="X6" s="316" t="s">
        <v>211</v>
      </c>
      <c r="Y6" s="313" t="s">
        <v>180</v>
      </c>
      <c r="Z6" s="313"/>
      <c r="AA6" s="313"/>
      <c r="AB6" s="313" t="s">
        <v>184</v>
      </c>
      <c r="AC6" s="313"/>
      <c r="AD6" s="313"/>
      <c r="AE6" s="313" t="s">
        <v>190</v>
      </c>
      <c r="AF6" s="313"/>
      <c r="AG6" s="313" t="s">
        <v>192</v>
      </c>
      <c r="AH6" s="313"/>
      <c r="AI6" s="313"/>
      <c r="AJ6" s="313"/>
      <c r="AK6" s="313"/>
      <c r="AL6" s="316" t="s">
        <v>200</v>
      </c>
      <c r="AM6" s="316" t="s">
        <v>64</v>
      </c>
    </row>
    <row r="7" spans="1:39" s="247" customFormat="1" ht="107.25" customHeight="1">
      <c r="A7" s="317"/>
      <c r="B7" s="313"/>
      <c r="C7" s="310"/>
      <c r="D7" s="311"/>
      <c r="E7" s="313"/>
      <c r="F7" s="313"/>
      <c r="G7" s="313"/>
      <c r="H7" s="248" t="s">
        <v>168</v>
      </c>
      <c r="I7" s="312" t="s">
        <v>171</v>
      </c>
      <c r="J7" s="312"/>
      <c r="K7" s="250" t="s">
        <v>172</v>
      </c>
      <c r="L7" s="312" t="s">
        <v>173</v>
      </c>
      <c r="M7" s="312"/>
      <c r="N7" s="312" t="s">
        <v>174</v>
      </c>
      <c r="O7" s="312"/>
      <c r="P7" s="312" t="s">
        <v>175</v>
      </c>
      <c r="Q7" s="312"/>
      <c r="R7" s="312" t="s">
        <v>176</v>
      </c>
      <c r="S7" s="312"/>
      <c r="T7" s="312" t="s">
        <v>177</v>
      </c>
      <c r="U7" s="312"/>
      <c r="V7" s="314" t="s">
        <v>178</v>
      </c>
      <c r="W7" s="315" t="s">
        <v>179</v>
      </c>
      <c r="X7" s="317"/>
      <c r="Y7" s="313" t="s">
        <v>181</v>
      </c>
      <c r="Z7" s="313" t="s">
        <v>182</v>
      </c>
      <c r="AA7" s="313" t="s">
        <v>183</v>
      </c>
      <c r="AB7" s="313" t="s">
        <v>185</v>
      </c>
      <c r="AC7" s="319" t="s">
        <v>188</v>
      </c>
      <c r="AD7" s="320"/>
      <c r="AE7" s="313"/>
      <c r="AF7" s="313"/>
      <c r="AG7" s="317" t="s">
        <v>193</v>
      </c>
      <c r="AH7" s="317" t="s">
        <v>194</v>
      </c>
      <c r="AI7" s="310" t="s">
        <v>195</v>
      </c>
      <c r="AJ7" s="321"/>
      <c r="AK7" s="311"/>
      <c r="AL7" s="317"/>
      <c r="AM7" s="317"/>
    </row>
    <row r="8" spans="1:39" s="247" customFormat="1" ht="57" customHeight="1">
      <c r="A8" s="318"/>
      <c r="B8" s="313"/>
      <c r="C8" s="238" t="s">
        <v>216</v>
      </c>
      <c r="D8" s="238" t="s">
        <v>215</v>
      </c>
      <c r="E8" s="313"/>
      <c r="F8" s="313"/>
      <c r="G8" s="313"/>
      <c r="H8" s="248"/>
      <c r="I8" s="249" t="s">
        <v>169</v>
      </c>
      <c r="J8" s="249" t="s">
        <v>170</v>
      </c>
      <c r="K8" s="250"/>
      <c r="L8" s="249" t="s">
        <v>169</v>
      </c>
      <c r="M8" s="249" t="s">
        <v>170</v>
      </c>
      <c r="N8" s="249" t="s">
        <v>169</v>
      </c>
      <c r="O8" s="249" t="s">
        <v>170</v>
      </c>
      <c r="P8" s="249" t="s">
        <v>169</v>
      </c>
      <c r="Q8" s="249" t="s">
        <v>170</v>
      </c>
      <c r="R8" s="249" t="s">
        <v>169</v>
      </c>
      <c r="S8" s="249" t="s">
        <v>170</v>
      </c>
      <c r="T8" s="249" t="s">
        <v>169</v>
      </c>
      <c r="U8" s="249" t="s">
        <v>170</v>
      </c>
      <c r="V8" s="314"/>
      <c r="W8" s="315"/>
      <c r="X8" s="318"/>
      <c r="Y8" s="313"/>
      <c r="Z8" s="313"/>
      <c r="AA8" s="313"/>
      <c r="AB8" s="313"/>
      <c r="AC8" s="238" t="s">
        <v>189</v>
      </c>
      <c r="AD8" s="238" t="s">
        <v>191</v>
      </c>
      <c r="AE8" s="238" t="s">
        <v>189</v>
      </c>
      <c r="AF8" s="238" t="s">
        <v>191</v>
      </c>
      <c r="AG8" s="318"/>
      <c r="AH8" s="318"/>
      <c r="AI8" s="238" t="s">
        <v>196</v>
      </c>
      <c r="AJ8" s="238" t="s">
        <v>197</v>
      </c>
      <c r="AK8" s="238" t="s">
        <v>198</v>
      </c>
      <c r="AL8" s="318"/>
      <c r="AM8" s="318"/>
    </row>
    <row r="9" spans="1:39" s="236" customFormat="1" ht="30.75" customHeight="1">
      <c r="A9" s="238" t="s">
        <v>130</v>
      </c>
      <c r="B9" s="253" t="s">
        <v>162</v>
      </c>
      <c r="C9" s="253"/>
      <c r="D9" s="253"/>
      <c r="E9" s="238"/>
      <c r="F9" s="238"/>
      <c r="G9" s="238"/>
      <c r="H9" s="239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1"/>
      <c r="W9" s="242"/>
      <c r="X9" s="242"/>
      <c r="Y9" s="242"/>
      <c r="Z9" s="242"/>
      <c r="AA9" s="242"/>
      <c r="AB9" s="242"/>
      <c r="AC9" s="242"/>
      <c r="AD9" s="242"/>
      <c r="AE9" s="242"/>
      <c r="AF9" s="242"/>
      <c r="AG9" s="242"/>
      <c r="AH9" s="238"/>
      <c r="AI9" s="238"/>
      <c r="AJ9" s="238"/>
      <c r="AK9" s="238"/>
      <c r="AL9" s="238"/>
      <c r="AM9" s="238"/>
    </row>
    <row r="10" spans="1:39" s="236" customFormat="1" ht="32.25" customHeight="1">
      <c r="A10" s="237">
        <v>1</v>
      </c>
      <c r="B10" s="254"/>
      <c r="C10" s="254"/>
      <c r="D10" s="254"/>
      <c r="E10" s="237"/>
      <c r="F10" s="237"/>
      <c r="G10" s="237"/>
      <c r="H10" s="243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5">
        <f>SUM(H10,J10,K10,M10,O10,Q10,S10,U10)</f>
        <v>0</v>
      </c>
      <c r="W10" s="246">
        <f t="shared" ref="W10:W20" si="0">V10*2340</f>
        <v>0</v>
      </c>
      <c r="X10" s="246" t="s">
        <v>130</v>
      </c>
      <c r="Y10" s="246"/>
      <c r="Z10" s="246"/>
      <c r="AA10" s="246"/>
      <c r="AB10" s="246" t="s">
        <v>186</v>
      </c>
      <c r="AC10" s="246"/>
      <c r="AD10" s="246"/>
      <c r="AE10" s="246"/>
      <c r="AF10" s="246"/>
      <c r="AG10" s="246"/>
      <c r="AH10" s="237"/>
      <c r="AI10" s="237"/>
      <c r="AJ10" s="237"/>
      <c r="AK10" s="237"/>
      <c r="AL10" s="237" t="s">
        <v>202</v>
      </c>
      <c r="AM10" s="237"/>
    </row>
    <row r="11" spans="1:39" s="236" customFormat="1" ht="32.25" customHeight="1">
      <c r="A11" s="237">
        <v>2</v>
      </c>
      <c r="B11" s="254"/>
      <c r="C11" s="254"/>
      <c r="D11" s="254"/>
      <c r="E11" s="237"/>
      <c r="F11" s="237"/>
      <c r="G11" s="237"/>
      <c r="H11" s="243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5">
        <f>SUM(H11,J11,K11,M11,O11,Q11,S11,U11)</f>
        <v>0</v>
      </c>
      <c r="W11" s="246">
        <f t="shared" si="0"/>
        <v>0</v>
      </c>
      <c r="X11" s="246" t="s">
        <v>163</v>
      </c>
      <c r="Y11" s="246"/>
      <c r="Z11" s="246"/>
      <c r="AA11" s="246"/>
      <c r="AB11" s="246" t="s">
        <v>187</v>
      </c>
      <c r="AC11" s="246"/>
      <c r="AD11" s="246"/>
      <c r="AE11" s="246"/>
      <c r="AF11" s="246"/>
      <c r="AG11" s="246"/>
      <c r="AH11" s="237"/>
      <c r="AI11" s="237"/>
      <c r="AJ11" s="237"/>
      <c r="AK11" s="237"/>
      <c r="AL11" s="237" t="s">
        <v>201</v>
      </c>
      <c r="AM11" s="237"/>
    </row>
    <row r="12" spans="1:39" s="236" customFormat="1" ht="30.75" customHeight="1">
      <c r="A12" s="238" t="s">
        <v>163</v>
      </c>
      <c r="B12" s="253" t="s">
        <v>164</v>
      </c>
      <c r="C12" s="253"/>
      <c r="D12" s="253"/>
      <c r="E12" s="238"/>
      <c r="F12" s="238"/>
      <c r="G12" s="238"/>
      <c r="H12" s="239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1"/>
      <c r="W12" s="242"/>
      <c r="X12" s="242"/>
      <c r="Y12" s="242"/>
      <c r="Z12" s="242"/>
      <c r="AA12" s="242"/>
      <c r="AB12" s="242"/>
      <c r="AC12" s="242"/>
      <c r="AD12" s="242"/>
      <c r="AE12" s="242"/>
      <c r="AF12" s="242"/>
      <c r="AG12" s="242"/>
      <c r="AH12" s="238"/>
      <c r="AI12" s="238"/>
      <c r="AJ12" s="238"/>
      <c r="AK12" s="238"/>
      <c r="AL12" s="238"/>
      <c r="AM12" s="238"/>
    </row>
    <row r="13" spans="1:39" s="236" customFormat="1" ht="32.25" customHeight="1">
      <c r="A13" s="237">
        <v>1</v>
      </c>
      <c r="B13" s="254"/>
      <c r="C13" s="254"/>
      <c r="D13" s="254"/>
      <c r="E13" s="237"/>
      <c r="F13" s="237"/>
      <c r="G13" s="237"/>
      <c r="H13" s="243"/>
      <c r="I13" s="244"/>
      <c r="J13" s="244"/>
      <c r="K13" s="244"/>
      <c r="L13" s="244"/>
      <c r="M13" s="244"/>
      <c r="N13" s="244"/>
      <c r="O13" s="244"/>
      <c r="P13" s="244"/>
      <c r="Q13" s="244"/>
      <c r="R13" s="244"/>
      <c r="S13" s="244"/>
      <c r="T13" s="244"/>
      <c r="U13" s="244"/>
      <c r="V13" s="245">
        <f>SUM(H13,J13,K13,M13,O13,Q13,S13,U13)</f>
        <v>0</v>
      </c>
      <c r="W13" s="246">
        <f t="shared" si="0"/>
        <v>0</v>
      </c>
      <c r="X13" s="246" t="s">
        <v>130</v>
      </c>
      <c r="Y13" s="246"/>
      <c r="Z13" s="246"/>
      <c r="AA13" s="246"/>
      <c r="AB13" s="246" t="s">
        <v>186</v>
      </c>
      <c r="AC13" s="246"/>
      <c r="AD13" s="246"/>
      <c r="AE13" s="246"/>
      <c r="AF13" s="246"/>
      <c r="AG13" s="246"/>
      <c r="AH13" s="237"/>
      <c r="AI13" s="237"/>
      <c r="AJ13" s="237"/>
      <c r="AK13" s="237"/>
      <c r="AL13" s="237" t="s">
        <v>202</v>
      </c>
      <c r="AM13" s="237"/>
    </row>
    <row r="14" spans="1:39" s="236" customFormat="1" ht="32.25" customHeight="1">
      <c r="A14" s="237">
        <v>2</v>
      </c>
      <c r="B14" s="254"/>
      <c r="C14" s="254"/>
      <c r="D14" s="254"/>
      <c r="E14" s="237"/>
      <c r="F14" s="237"/>
      <c r="G14" s="237"/>
      <c r="H14" s="243"/>
      <c r="I14" s="244"/>
      <c r="J14" s="244"/>
      <c r="K14" s="244"/>
      <c r="L14" s="244"/>
      <c r="M14" s="244"/>
      <c r="N14" s="244"/>
      <c r="O14" s="244"/>
      <c r="P14" s="244"/>
      <c r="Q14" s="244"/>
      <c r="R14" s="244"/>
      <c r="S14" s="244"/>
      <c r="T14" s="244"/>
      <c r="U14" s="244"/>
      <c r="V14" s="245">
        <f>SUM(H14,J14,K14,M14,O14,Q14,S14,U14)</f>
        <v>0</v>
      </c>
      <c r="W14" s="246">
        <f t="shared" si="0"/>
        <v>0</v>
      </c>
      <c r="X14" s="246" t="s">
        <v>163</v>
      </c>
      <c r="Y14" s="246"/>
      <c r="Z14" s="246"/>
      <c r="AA14" s="246"/>
      <c r="AB14" s="246" t="s">
        <v>187</v>
      </c>
      <c r="AC14" s="246"/>
      <c r="AD14" s="246"/>
      <c r="AE14" s="246"/>
      <c r="AF14" s="246"/>
      <c r="AG14" s="246"/>
      <c r="AH14" s="237"/>
      <c r="AI14" s="237"/>
      <c r="AJ14" s="237"/>
      <c r="AK14" s="237"/>
      <c r="AL14" s="237" t="s">
        <v>201</v>
      </c>
      <c r="AM14" s="237"/>
    </row>
    <row r="15" spans="1:39" s="236" customFormat="1" ht="30.75" customHeight="1">
      <c r="A15" s="238" t="s">
        <v>165</v>
      </c>
      <c r="B15" s="253" t="s">
        <v>166</v>
      </c>
      <c r="C15" s="253"/>
      <c r="D15" s="253"/>
      <c r="E15" s="238"/>
      <c r="F15" s="238"/>
      <c r="G15" s="238"/>
      <c r="H15" s="239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1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38"/>
      <c r="AI15" s="238"/>
      <c r="AJ15" s="238"/>
      <c r="AK15" s="238"/>
      <c r="AL15" s="238"/>
      <c r="AM15" s="238"/>
    </row>
    <row r="16" spans="1:39" s="236" customFormat="1" ht="32.25" customHeight="1">
      <c r="A16" s="237">
        <v>1</v>
      </c>
      <c r="B16" s="254"/>
      <c r="C16" s="254"/>
      <c r="D16" s="254"/>
      <c r="E16" s="237"/>
      <c r="F16" s="237"/>
      <c r="G16" s="237"/>
      <c r="H16" s="243"/>
      <c r="I16" s="244"/>
      <c r="J16" s="244"/>
      <c r="K16" s="244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5">
        <f>SUM(H16,J16,K16,M16,O16,Q16,S16,U16)</f>
        <v>0</v>
      </c>
      <c r="W16" s="246">
        <f t="shared" si="0"/>
        <v>0</v>
      </c>
      <c r="X16" s="246" t="s">
        <v>130</v>
      </c>
      <c r="Y16" s="246"/>
      <c r="Z16" s="246"/>
      <c r="AA16" s="246"/>
      <c r="AB16" s="246" t="s">
        <v>186</v>
      </c>
      <c r="AC16" s="246"/>
      <c r="AD16" s="246"/>
      <c r="AE16" s="246"/>
      <c r="AF16" s="246"/>
      <c r="AG16" s="246"/>
      <c r="AH16" s="237"/>
      <c r="AI16" s="237"/>
      <c r="AJ16" s="237"/>
      <c r="AK16" s="237"/>
      <c r="AL16" s="237" t="s">
        <v>202</v>
      </c>
      <c r="AM16" s="237"/>
    </row>
    <row r="17" spans="1:39" s="236" customFormat="1" ht="32.25" customHeight="1">
      <c r="A17" s="237">
        <v>2</v>
      </c>
      <c r="B17" s="254"/>
      <c r="C17" s="254"/>
      <c r="D17" s="254"/>
      <c r="E17" s="237"/>
      <c r="F17" s="237"/>
      <c r="G17" s="237"/>
      <c r="H17" s="243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5">
        <f>SUM(H17,J17,K17,M17,O17,Q17,S17,U17)</f>
        <v>0</v>
      </c>
      <c r="W17" s="246">
        <f t="shared" si="0"/>
        <v>0</v>
      </c>
      <c r="X17" s="246" t="s">
        <v>163</v>
      </c>
      <c r="Y17" s="246"/>
      <c r="Z17" s="246"/>
      <c r="AA17" s="246"/>
      <c r="AB17" s="246" t="s">
        <v>187</v>
      </c>
      <c r="AC17" s="246"/>
      <c r="AD17" s="246"/>
      <c r="AE17" s="246"/>
      <c r="AF17" s="246"/>
      <c r="AG17" s="246"/>
      <c r="AH17" s="237"/>
      <c r="AI17" s="237"/>
      <c r="AJ17" s="237"/>
      <c r="AK17" s="237"/>
      <c r="AL17" s="237" t="s">
        <v>201</v>
      </c>
      <c r="AM17" s="237"/>
    </row>
    <row r="18" spans="1:39" s="236" customFormat="1" ht="30.75" customHeight="1">
      <c r="A18" s="238" t="s">
        <v>204</v>
      </c>
      <c r="B18" s="253" t="s">
        <v>205</v>
      </c>
      <c r="C18" s="253"/>
      <c r="D18" s="253"/>
      <c r="E18" s="238"/>
      <c r="F18" s="238"/>
      <c r="G18" s="238"/>
      <c r="H18" s="239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1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38"/>
      <c r="AI18" s="238"/>
      <c r="AJ18" s="238"/>
      <c r="AK18" s="238"/>
      <c r="AL18" s="238"/>
      <c r="AM18" s="238"/>
    </row>
    <row r="19" spans="1:39" s="236" customFormat="1" ht="32.25" customHeight="1">
      <c r="A19" s="237">
        <v>1</v>
      </c>
      <c r="B19" s="254"/>
      <c r="C19" s="254"/>
      <c r="D19" s="254"/>
      <c r="E19" s="237"/>
      <c r="F19" s="237"/>
      <c r="G19" s="237"/>
      <c r="H19" s="243"/>
      <c r="I19" s="244"/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5">
        <f>SUM(H19,J19,K19,M19,O19,Q19,S19,U19)</f>
        <v>0</v>
      </c>
      <c r="W19" s="246">
        <f t="shared" si="0"/>
        <v>0</v>
      </c>
      <c r="X19" s="246" t="s">
        <v>130</v>
      </c>
      <c r="Y19" s="246"/>
      <c r="Z19" s="246"/>
      <c r="AA19" s="246"/>
      <c r="AB19" s="246" t="s">
        <v>186</v>
      </c>
      <c r="AC19" s="246"/>
      <c r="AD19" s="246"/>
      <c r="AE19" s="246"/>
      <c r="AF19" s="246"/>
      <c r="AG19" s="246"/>
      <c r="AH19" s="237"/>
      <c r="AI19" s="237"/>
      <c r="AJ19" s="237"/>
      <c r="AK19" s="237"/>
      <c r="AL19" s="237" t="s">
        <v>202</v>
      </c>
      <c r="AM19" s="237"/>
    </row>
    <row r="20" spans="1:39" s="236" customFormat="1" ht="32.25" customHeight="1">
      <c r="A20" s="237">
        <v>2</v>
      </c>
      <c r="B20" s="254"/>
      <c r="C20" s="254"/>
      <c r="D20" s="254"/>
      <c r="E20" s="237"/>
      <c r="F20" s="237"/>
      <c r="G20" s="237"/>
      <c r="H20" s="243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5">
        <f>SUM(H20,J20,K20,M20,O20,Q20,S20,U20)</f>
        <v>0</v>
      </c>
      <c r="W20" s="246">
        <f t="shared" si="0"/>
        <v>0</v>
      </c>
      <c r="X20" s="246" t="s">
        <v>163</v>
      </c>
      <c r="Y20" s="246"/>
      <c r="Z20" s="246"/>
      <c r="AA20" s="246"/>
      <c r="AB20" s="246" t="s">
        <v>187</v>
      </c>
      <c r="AC20" s="246"/>
      <c r="AD20" s="246"/>
      <c r="AE20" s="246"/>
      <c r="AF20" s="246"/>
      <c r="AG20" s="246"/>
      <c r="AH20" s="237"/>
      <c r="AI20" s="237"/>
      <c r="AJ20" s="237"/>
      <c r="AK20" s="237"/>
      <c r="AL20" s="237" t="s">
        <v>201</v>
      </c>
      <c r="AM20" s="237"/>
    </row>
  </sheetData>
  <mergeCells count="34">
    <mergeCell ref="X6:X8"/>
    <mergeCell ref="A6:A8"/>
    <mergeCell ref="B6:B8"/>
    <mergeCell ref="E6:E8"/>
    <mergeCell ref="F6:F8"/>
    <mergeCell ref="G6:G8"/>
    <mergeCell ref="AA7:AA8"/>
    <mergeCell ref="Y6:AA6"/>
    <mergeCell ref="AB7:AB8"/>
    <mergeCell ref="AL6:AL8"/>
    <mergeCell ref="AM6:AM8"/>
    <mergeCell ref="AC7:AD7"/>
    <mergeCell ref="AB6:AD6"/>
    <mergeCell ref="AE6:AF7"/>
    <mergeCell ref="AG6:AK6"/>
    <mergeCell ref="AH7:AH8"/>
    <mergeCell ref="AG7:AG8"/>
    <mergeCell ref="AI7:AK7"/>
    <mergeCell ref="A1:E1"/>
    <mergeCell ref="A2:E2"/>
    <mergeCell ref="A4:AM4"/>
    <mergeCell ref="AH5:AM5"/>
    <mergeCell ref="C6:D7"/>
    <mergeCell ref="I7:J7"/>
    <mergeCell ref="H6:W6"/>
    <mergeCell ref="L7:M7"/>
    <mergeCell ref="N7:O7"/>
    <mergeCell ref="P7:Q7"/>
    <mergeCell ref="T7:U7"/>
    <mergeCell ref="R7:S7"/>
    <mergeCell ref="V7:V8"/>
    <mergeCell ref="W7:W8"/>
    <mergeCell ref="Y7:Y8"/>
    <mergeCell ref="Z7:Z8"/>
  </mergeCells>
  <printOptions horizontalCentered="1"/>
  <pageMargins left="0.25" right="0.25" top="0.5" bottom="0.5" header="0" footer="0.25"/>
  <pageSetup paperSize="9"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646FD-3D2B-4DD3-A73D-D64A8AC710C4}">
  <dimension ref="A1:AG20"/>
  <sheetViews>
    <sheetView zoomScale="70" zoomScaleNormal="70" workbookViewId="0">
      <selection activeCell="U10" sqref="U10"/>
    </sheetView>
  </sheetViews>
  <sheetFormatPr defaultRowHeight="15.75"/>
  <cols>
    <col min="1" max="1" width="3.375" style="262" customWidth="1"/>
    <col min="2" max="2" width="11.875" style="262" customWidth="1"/>
    <col min="3" max="3" width="8" style="262" customWidth="1"/>
    <col min="4" max="4" width="5" style="262" customWidth="1"/>
    <col min="5" max="5" width="9" style="262"/>
    <col min="6" max="7" width="5.125" style="262" customWidth="1"/>
    <col min="8" max="8" width="5.125" style="262" hidden="1" customWidth="1"/>
    <col min="9" max="9" width="5.125" style="262" customWidth="1"/>
    <col min="10" max="10" width="6.25" style="262" customWidth="1"/>
    <col min="11" max="11" width="7.375" style="262" hidden="1" customWidth="1"/>
    <col min="12" max="12" width="3.375" style="262" customWidth="1"/>
    <col min="13" max="13" width="3.25" style="262" hidden="1" customWidth="1"/>
    <col min="14" max="14" width="7.125" style="262" customWidth="1"/>
    <col min="15" max="15" width="7.125" style="262" hidden="1" customWidth="1"/>
    <col min="16" max="16" width="6.25" style="262" customWidth="1"/>
    <col min="17" max="17" width="6.25" style="262" hidden="1" customWidth="1"/>
    <col min="18" max="18" width="5.75" style="262" customWidth="1"/>
    <col min="19" max="19" width="7" style="262" hidden="1" customWidth="1"/>
    <col min="20" max="20" width="8.625" style="262" customWidth="1"/>
    <col min="21" max="21" width="5.25" style="262" customWidth="1"/>
    <col min="22" max="22" width="7.875" style="262" customWidth="1"/>
    <col min="23" max="23" width="9" style="262"/>
    <col min="24" max="24" width="7.625" style="262" customWidth="1"/>
    <col min="25" max="25" width="0" style="262" hidden="1" customWidth="1"/>
    <col min="26" max="26" width="6.875" style="262" customWidth="1"/>
    <col min="27" max="27" width="0" style="262" hidden="1" customWidth="1"/>
    <col min="28" max="28" width="9" style="262"/>
    <col min="29" max="29" width="5.875" style="262" customWidth="1"/>
    <col min="30" max="30" width="6.875" style="262" customWidth="1"/>
    <col min="31" max="32" width="7.75" style="262" customWidth="1"/>
    <col min="33" max="33" width="6.875" style="262" customWidth="1"/>
    <col min="34" max="16384" width="9" style="262"/>
  </cols>
  <sheetData>
    <row r="1" spans="1:33" s="255" customFormat="1" ht="18.75" customHeight="1">
      <c r="A1" s="322" t="s">
        <v>161</v>
      </c>
      <c r="B1" s="322"/>
      <c r="C1" s="322"/>
      <c r="D1" s="322"/>
      <c r="E1" s="133"/>
      <c r="T1" s="256"/>
      <c r="V1" s="257"/>
      <c r="W1" s="257"/>
      <c r="X1" s="257"/>
      <c r="Y1" s="258"/>
      <c r="Z1" s="258"/>
      <c r="AA1" s="258"/>
      <c r="AB1" s="133" t="s">
        <v>9</v>
      </c>
      <c r="AC1" s="258"/>
      <c r="AD1" s="259"/>
      <c r="AE1" s="259"/>
      <c r="AF1" s="259"/>
      <c r="AG1" s="133"/>
    </row>
    <row r="2" spans="1:33" s="255" customFormat="1" ht="18.75" customHeight="1">
      <c r="A2" s="322"/>
      <c r="B2" s="322"/>
      <c r="C2" s="322"/>
      <c r="D2" s="322"/>
      <c r="E2" s="133"/>
      <c r="T2" s="256"/>
      <c r="V2" s="257"/>
      <c r="W2" s="257"/>
      <c r="X2" s="257"/>
      <c r="Y2" s="258"/>
      <c r="Z2" s="258"/>
      <c r="AA2" s="258"/>
      <c r="AB2" s="133" t="s">
        <v>10</v>
      </c>
      <c r="AC2" s="258"/>
      <c r="AD2" s="259"/>
      <c r="AE2" s="259"/>
      <c r="AF2" s="259"/>
      <c r="AG2" s="133"/>
    </row>
    <row r="3" spans="1:33" s="260" customFormat="1" ht="16.5" customHeight="1">
      <c r="A3" s="259"/>
      <c r="U3" s="259"/>
      <c r="V3" s="258"/>
      <c r="W3" s="258"/>
      <c r="X3" s="258"/>
      <c r="Y3" s="258"/>
      <c r="Z3" s="258"/>
      <c r="AA3" s="258"/>
      <c r="AB3" s="258"/>
      <c r="AC3" s="258"/>
      <c r="AE3" s="261" t="s">
        <v>213</v>
      </c>
    </row>
    <row r="4" spans="1:33" s="255" customFormat="1" ht="34.5" customHeight="1">
      <c r="A4" s="323" t="s">
        <v>225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  <c r="S4" s="324"/>
      <c r="T4" s="324"/>
      <c r="U4" s="324"/>
      <c r="V4" s="324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</row>
    <row r="5" spans="1:33">
      <c r="A5" s="111"/>
      <c r="B5" s="112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4"/>
      <c r="U5" s="111"/>
      <c r="V5" s="114"/>
      <c r="AD5" s="108" t="s">
        <v>214</v>
      </c>
    </row>
    <row r="6" spans="1:33" s="264" customFormat="1" ht="27.75" customHeight="1">
      <c r="A6" s="325" t="s">
        <v>0</v>
      </c>
      <c r="B6" s="325" t="s">
        <v>72</v>
      </c>
      <c r="C6" s="325" t="s">
        <v>199</v>
      </c>
      <c r="D6" s="325" t="s">
        <v>30</v>
      </c>
      <c r="E6" s="325" t="s">
        <v>70</v>
      </c>
      <c r="F6" s="325" t="s">
        <v>69</v>
      </c>
      <c r="G6" s="325" t="s">
        <v>68</v>
      </c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 t="s">
        <v>167</v>
      </c>
      <c r="X6" s="325"/>
      <c r="Y6" s="327" t="s">
        <v>212</v>
      </c>
      <c r="Z6" s="328"/>
      <c r="AA6" s="325" t="s">
        <v>190</v>
      </c>
      <c r="AB6" s="325"/>
      <c r="AC6" s="325" t="s">
        <v>207</v>
      </c>
      <c r="AD6" s="325"/>
      <c r="AE6" s="325"/>
      <c r="AF6" s="325"/>
      <c r="AG6" s="325" t="s">
        <v>64</v>
      </c>
    </row>
    <row r="7" spans="1:33" s="264" customFormat="1" ht="91.5" customHeight="1">
      <c r="A7" s="325"/>
      <c r="B7" s="325"/>
      <c r="C7" s="325"/>
      <c r="D7" s="325"/>
      <c r="E7" s="325"/>
      <c r="F7" s="325"/>
      <c r="G7" s="265" t="s">
        <v>168</v>
      </c>
      <c r="H7" s="326" t="s">
        <v>171</v>
      </c>
      <c r="I7" s="326"/>
      <c r="J7" s="267" t="s">
        <v>172</v>
      </c>
      <c r="K7" s="326" t="s">
        <v>173</v>
      </c>
      <c r="L7" s="326"/>
      <c r="M7" s="326" t="s">
        <v>174</v>
      </c>
      <c r="N7" s="326"/>
      <c r="O7" s="326" t="s">
        <v>175</v>
      </c>
      <c r="P7" s="326"/>
      <c r="Q7" s="326" t="s">
        <v>176</v>
      </c>
      <c r="R7" s="326"/>
      <c r="S7" s="326" t="s">
        <v>177</v>
      </c>
      <c r="T7" s="326"/>
      <c r="U7" s="331" t="s">
        <v>178</v>
      </c>
      <c r="V7" s="332" t="s">
        <v>179</v>
      </c>
      <c r="W7" s="325" t="s">
        <v>182</v>
      </c>
      <c r="X7" s="325" t="s">
        <v>206</v>
      </c>
      <c r="Y7" s="329"/>
      <c r="Z7" s="330"/>
      <c r="AA7" s="325"/>
      <c r="AB7" s="325"/>
      <c r="AC7" s="325" t="s">
        <v>193</v>
      </c>
      <c r="AD7" s="325" t="s">
        <v>208</v>
      </c>
      <c r="AE7" s="325" t="s">
        <v>25</v>
      </c>
      <c r="AF7" s="299" t="s">
        <v>209</v>
      </c>
      <c r="AG7" s="325"/>
    </row>
    <row r="8" spans="1:33" s="264" customFormat="1" ht="39" customHeight="1">
      <c r="A8" s="325"/>
      <c r="B8" s="325"/>
      <c r="C8" s="325"/>
      <c r="D8" s="325"/>
      <c r="E8" s="325"/>
      <c r="F8" s="325"/>
      <c r="G8" s="265"/>
      <c r="H8" s="266" t="s">
        <v>169</v>
      </c>
      <c r="I8" s="266" t="s">
        <v>170</v>
      </c>
      <c r="J8" s="267"/>
      <c r="K8" s="266" t="s">
        <v>169</v>
      </c>
      <c r="L8" s="266" t="s">
        <v>170</v>
      </c>
      <c r="M8" s="266" t="s">
        <v>169</v>
      </c>
      <c r="N8" s="266" t="s">
        <v>170</v>
      </c>
      <c r="O8" s="266" t="s">
        <v>169</v>
      </c>
      <c r="P8" s="266" t="s">
        <v>170</v>
      </c>
      <c r="Q8" s="266" t="s">
        <v>169</v>
      </c>
      <c r="R8" s="266" t="s">
        <v>170</v>
      </c>
      <c r="S8" s="266" t="s">
        <v>169</v>
      </c>
      <c r="T8" s="266" t="s">
        <v>170</v>
      </c>
      <c r="U8" s="331"/>
      <c r="V8" s="332"/>
      <c r="W8" s="325"/>
      <c r="X8" s="325"/>
      <c r="Y8" s="263" t="s">
        <v>189</v>
      </c>
      <c r="Z8" s="263" t="s">
        <v>191</v>
      </c>
      <c r="AA8" s="263" t="s">
        <v>189</v>
      </c>
      <c r="AB8" s="263" t="s">
        <v>191</v>
      </c>
      <c r="AC8" s="325"/>
      <c r="AD8" s="325"/>
      <c r="AE8" s="325"/>
      <c r="AF8" s="301"/>
      <c r="AG8" s="325"/>
    </row>
    <row r="9" spans="1:33" s="108" customFormat="1" ht="19.5" customHeight="1">
      <c r="A9" s="268" t="s">
        <v>130</v>
      </c>
      <c r="B9" s="269" t="s">
        <v>162</v>
      </c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1"/>
      <c r="V9" s="272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</row>
    <row r="10" spans="1:33" s="277" customFormat="1" ht="26.25" customHeight="1">
      <c r="A10" s="273">
        <v>1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  <c r="Q10" s="273"/>
      <c r="R10" s="273"/>
      <c r="S10" s="273"/>
      <c r="T10" s="273"/>
      <c r="U10" s="274">
        <f t="shared" ref="U10" si="0">SUM(G10,I10,J10,L10,N10,P10,R10,T10)</f>
        <v>0</v>
      </c>
      <c r="V10" s="275">
        <f t="shared" ref="V10:V20" si="1">U10*2340</f>
        <v>0</v>
      </c>
      <c r="W10" s="276"/>
      <c r="X10" s="276"/>
      <c r="Y10" s="276"/>
      <c r="Z10" s="276"/>
      <c r="AA10" s="276"/>
      <c r="AB10" s="276"/>
      <c r="AC10" s="276"/>
      <c r="AD10" s="276"/>
      <c r="AE10" s="276"/>
      <c r="AF10" s="276"/>
      <c r="AG10" s="276"/>
    </row>
    <row r="11" spans="1:33" ht="26.25" customHeight="1">
      <c r="A11" s="273">
        <v>2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  <c r="O11" s="273"/>
      <c r="P11" s="273"/>
      <c r="Q11" s="273"/>
      <c r="R11" s="273"/>
      <c r="S11" s="273"/>
      <c r="T11" s="273"/>
      <c r="U11" s="274">
        <f t="shared" ref="U11" si="2">SUM(G11,I11,J11,L11,N11,P11,R11,T11)</f>
        <v>0</v>
      </c>
      <c r="V11" s="275">
        <f t="shared" si="1"/>
        <v>0</v>
      </c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</row>
    <row r="12" spans="1:33" s="108" customFormat="1" ht="19.5" customHeight="1">
      <c r="A12" s="268" t="s">
        <v>163</v>
      </c>
      <c r="B12" s="269" t="s">
        <v>203</v>
      </c>
      <c r="C12" s="270"/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1"/>
      <c r="V12" s="272"/>
      <c r="W12" s="271"/>
      <c r="X12" s="271"/>
      <c r="Y12" s="271"/>
      <c r="Z12" s="271"/>
      <c r="AA12" s="271"/>
      <c r="AB12" s="271"/>
      <c r="AC12" s="271"/>
      <c r="AD12" s="271"/>
      <c r="AE12" s="271"/>
      <c r="AF12" s="271"/>
      <c r="AG12" s="271"/>
    </row>
    <row r="13" spans="1:33" s="277" customFormat="1" ht="26.25" customHeight="1">
      <c r="A13" s="273">
        <v>1</v>
      </c>
      <c r="B13" s="273"/>
      <c r="C13" s="273"/>
      <c r="D13" s="273"/>
      <c r="E13" s="273"/>
      <c r="F13" s="273"/>
      <c r="G13" s="273"/>
      <c r="H13" s="273"/>
      <c r="I13" s="273"/>
      <c r="J13" s="273"/>
      <c r="K13" s="273"/>
      <c r="L13" s="273"/>
      <c r="M13" s="273"/>
      <c r="N13" s="273"/>
      <c r="O13" s="273"/>
      <c r="P13" s="273"/>
      <c r="Q13" s="273"/>
      <c r="R13" s="273"/>
      <c r="S13" s="273"/>
      <c r="T13" s="273"/>
      <c r="U13" s="274">
        <f t="shared" ref="U13:U14" si="3">SUM(G13,I13,J13,L13,N13,P13,R13,T13)</f>
        <v>0</v>
      </c>
      <c r="V13" s="275">
        <f t="shared" si="1"/>
        <v>0</v>
      </c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</row>
    <row r="14" spans="1:33" ht="26.25" customHeight="1">
      <c r="A14" s="273">
        <v>2</v>
      </c>
      <c r="B14" s="273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4">
        <f t="shared" si="3"/>
        <v>0</v>
      </c>
      <c r="V14" s="275">
        <f t="shared" si="1"/>
        <v>0</v>
      </c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</row>
    <row r="15" spans="1:33" s="108" customFormat="1" ht="19.5" customHeight="1">
      <c r="A15" s="268" t="s">
        <v>165</v>
      </c>
      <c r="B15" s="278" t="s">
        <v>166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0"/>
      <c r="M15" s="270"/>
      <c r="N15" s="270"/>
      <c r="O15" s="270"/>
      <c r="P15" s="270"/>
      <c r="Q15" s="270"/>
      <c r="R15" s="270"/>
      <c r="S15" s="270"/>
      <c r="T15" s="270"/>
      <c r="U15" s="271"/>
      <c r="V15" s="272"/>
      <c r="W15" s="271"/>
      <c r="X15" s="271"/>
      <c r="Y15" s="271"/>
      <c r="Z15" s="271"/>
      <c r="AA15" s="271"/>
      <c r="AB15" s="271"/>
      <c r="AC15" s="271"/>
      <c r="AD15" s="271"/>
      <c r="AE15" s="271"/>
      <c r="AF15" s="271"/>
      <c r="AG15" s="271"/>
    </row>
    <row r="16" spans="1:33" s="277" customFormat="1" ht="26.25" customHeight="1">
      <c r="A16" s="273">
        <v>1</v>
      </c>
      <c r="B16" s="273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273"/>
      <c r="P16" s="273"/>
      <c r="Q16" s="273"/>
      <c r="R16" s="273"/>
      <c r="S16" s="273"/>
      <c r="T16" s="273"/>
      <c r="U16" s="274">
        <f t="shared" ref="U16:U17" si="4">SUM(G16,I16,J16,L16,N16,P16,R16,T16)</f>
        <v>0</v>
      </c>
      <c r="V16" s="275">
        <f t="shared" si="1"/>
        <v>0</v>
      </c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</row>
    <row r="17" spans="1:33" ht="26.25" customHeight="1">
      <c r="A17" s="273">
        <v>2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3"/>
      <c r="R17" s="273"/>
      <c r="S17" s="273"/>
      <c r="T17" s="273"/>
      <c r="U17" s="274">
        <f t="shared" si="4"/>
        <v>0</v>
      </c>
      <c r="V17" s="275">
        <f t="shared" si="1"/>
        <v>0</v>
      </c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</row>
    <row r="18" spans="1:33" s="108" customFormat="1" ht="19.5" customHeight="1">
      <c r="A18" s="268" t="s">
        <v>204</v>
      </c>
      <c r="B18" s="269" t="s">
        <v>205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1"/>
      <c r="V18" s="272"/>
      <c r="W18" s="271"/>
      <c r="X18" s="271"/>
      <c r="Y18" s="271"/>
      <c r="Z18" s="271"/>
      <c r="AA18" s="271"/>
      <c r="AB18" s="271"/>
      <c r="AC18" s="271"/>
      <c r="AD18" s="271"/>
      <c r="AE18" s="271"/>
      <c r="AF18" s="271"/>
      <c r="AG18" s="271"/>
    </row>
    <row r="19" spans="1:33" s="277" customFormat="1" ht="26.25" customHeight="1">
      <c r="A19" s="273">
        <v>1</v>
      </c>
      <c r="B19" s="273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4">
        <f t="shared" ref="U19:U20" si="5">SUM(G19,I19,J19,L19,N19,P19,R19,T19)</f>
        <v>0</v>
      </c>
      <c r="V19" s="275">
        <f t="shared" si="1"/>
        <v>0</v>
      </c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</row>
    <row r="20" spans="1:33" ht="26.25" customHeight="1">
      <c r="A20" s="273">
        <v>2</v>
      </c>
      <c r="B20" s="273"/>
      <c r="C20" s="273"/>
      <c r="D20" s="273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73"/>
      <c r="U20" s="274">
        <f t="shared" si="5"/>
        <v>0</v>
      </c>
      <c r="V20" s="275">
        <f t="shared" si="1"/>
        <v>0</v>
      </c>
      <c r="W20" s="273"/>
      <c r="X20" s="273"/>
      <c r="Y20" s="273"/>
      <c r="Z20" s="273"/>
      <c r="AA20" s="273"/>
      <c r="AB20" s="273"/>
      <c r="AC20" s="273"/>
      <c r="AD20" s="273"/>
      <c r="AE20" s="273"/>
      <c r="AF20" s="273"/>
      <c r="AG20" s="273"/>
    </row>
  </sheetData>
  <mergeCells count="29">
    <mergeCell ref="AE7:AE8"/>
    <mergeCell ref="Y6:Z7"/>
    <mergeCell ref="U7:U8"/>
    <mergeCell ref="V7:V8"/>
    <mergeCell ref="W7:W8"/>
    <mergeCell ref="X7:X8"/>
    <mergeCell ref="AC7:AC8"/>
    <mergeCell ref="AD7:AD8"/>
    <mergeCell ref="H7:I7"/>
    <mergeCell ref="K7:L7"/>
    <mergeCell ref="M7:N7"/>
    <mergeCell ref="O7:P7"/>
    <mergeCell ref="Q7:R7"/>
    <mergeCell ref="A1:D1"/>
    <mergeCell ref="A2:D2"/>
    <mergeCell ref="AF7:AF8"/>
    <mergeCell ref="A4:AG4"/>
    <mergeCell ref="A6:A8"/>
    <mergeCell ref="B6:B8"/>
    <mergeCell ref="C6:C8"/>
    <mergeCell ref="D6:D8"/>
    <mergeCell ref="E6:E8"/>
    <mergeCell ref="F6:F8"/>
    <mergeCell ref="G6:V6"/>
    <mergeCell ref="S7:T7"/>
    <mergeCell ref="W6:X6"/>
    <mergeCell ref="AA6:AB7"/>
    <mergeCell ref="AC6:AF6"/>
    <mergeCell ref="AG6:AG8"/>
  </mergeCells>
  <printOptions horizontalCentered="1"/>
  <pageMargins left="0.25" right="0.25" top="0.5" bottom="0.5" header="0" footer="0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10"/>
  <sheetViews>
    <sheetView topLeftCell="A9" zoomScale="115" zoomScaleNormal="115" workbookViewId="0">
      <pane xSplit="1" ySplit="3" topLeftCell="B12" activePane="bottomRight" state="frozen"/>
      <selection activeCell="A9" sqref="A9"/>
      <selection pane="topRight" activeCell="B9" sqref="B9"/>
      <selection pane="bottomLeft" activeCell="A12" sqref="A12"/>
      <selection pane="bottomRight" activeCell="G22" sqref="G22"/>
    </sheetView>
  </sheetViews>
  <sheetFormatPr defaultColWidth="8.25" defaultRowHeight="15.75"/>
  <cols>
    <col min="1" max="1" width="1.25" style="21" customWidth="1"/>
    <col min="2" max="2" width="10.625" customWidth="1"/>
    <col min="3" max="3" width="7.625" style="1" customWidth="1"/>
    <col min="4" max="4" width="2.75" style="127" customWidth="1"/>
    <col min="5" max="5" width="2.75" customWidth="1"/>
    <col min="6" max="6" width="5.25" style="99" customWidth="1"/>
    <col min="7" max="7" width="7.625" style="99" customWidth="1"/>
    <col min="8" max="8" width="4.5" customWidth="1"/>
    <col min="9" max="9" width="4.25" customWidth="1"/>
    <col min="10" max="10" width="5.125" style="158" customWidth="1"/>
    <col min="11" max="11" width="4" customWidth="1"/>
    <col min="12" max="12" width="4.5" customWidth="1"/>
    <col min="13" max="13" width="6" customWidth="1"/>
    <col min="14" max="14" width="2.625" style="6" customWidth="1"/>
    <col min="15" max="15" width="2.75" style="6" customWidth="1"/>
    <col min="16" max="16" width="3.75" style="227" customWidth="1"/>
    <col min="17" max="17" width="4.125" style="51" customWidth="1"/>
    <col min="18" max="18" width="8.125" customWidth="1"/>
    <col min="19" max="19" width="3.625" style="6" customWidth="1"/>
    <col min="20" max="20" width="2.75" style="6" customWidth="1"/>
    <col min="21" max="21" width="5.125" style="6" customWidth="1"/>
    <col min="22" max="22" width="6" style="6" customWidth="1"/>
    <col min="23" max="23" width="6.375" customWidth="1"/>
    <col min="24" max="24" width="7.25" customWidth="1"/>
    <col min="25" max="25" width="5.75" customWidth="1"/>
    <col min="26" max="26" width="6.75" customWidth="1"/>
    <col min="27" max="27" width="5.5" style="99" customWidth="1"/>
    <col min="28" max="28" width="5.125" style="99" customWidth="1"/>
    <col min="29" max="29" width="10.25" bestFit="1" customWidth="1"/>
  </cols>
  <sheetData>
    <row r="1" spans="1:28" hidden="1">
      <c r="A1" s="335" t="s">
        <v>11</v>
      </c>
      <c r="B1" s="335"/>
      <c r="C1" s="335"/>
      <c r="D1" s="335"/>
      <c r="E1" s="335"/>
      <c r="F1" s="335"/>
      <c r="G1" s="132"/>
      <c r="H1" s="108"/>
      <c r="I1" s="108"/>
      <c r="J1" s="152"/>
      <c r="K1" s="108"/>
      <c r="L1" s="108"/>
      <c r="M1" s="108"/>
      <c r="N1" s="109"/>
      <c r="O1" s="108"/>
      <c r="P1" s="219"/>
      <c r="Q1" s="333" t="s">
        <v>9</v>
      </c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</row>
    <row r="2" spans="1:28" hidden="1">
      <c r="A2" s="322" t="s">
        <v>75</v>
      </c>
      <c r="B2" s="322"/>
      <c r="C2" s="322"/>
      <c r="D2" s="322"/>
      <c r="E2" s="322"/>
      <c r="F2" s="322"/>
      <c r="G2" s="133"/>
      <c r="H2" s="108"/>
      <c r="I2" s="108"/>
      <c r="J2" s="152"/>
      <c r="K2" s="108"/>
      <c r="L2" s="108"/>
      <c r="M2" s="108"/>
      <c r="N2" s="109"/>
      <c r="O2" s="110"/>
      <c r="P2" s="220"/>
      <c r="Q2" s="333" t="s">
        <v>10</v>
      </c>
      <c r="R2" s="333"/>
      <c r="S2" s="333"/>
      <c r="T2" s="333"/>
      <c r="U2" s="333"/>
      <c r="V2" s="333"/>
      <c r="W2" s="333"/>
      <c r="X2" s="333"/>
      <c r="Y2" s="333"/>
      <c r="Z2" s="333"/>
      <c r="AA2" s="333"/>
      <c r="AB2" s="333"/>
    </row>
    <row r="3" spans="1:28" hidden="1">
      <c r="A3" s="111"/>
      <c r="B3" s="112"/>
      <c r="C3" s="111"/>
      <c r="D3" s="123"/>
      <c r="E3" s="111"/>
      <c r="F3" s="113"/>
      <c r="G3" s="113"/>
      <c r="H3" s="111"/>
      <c r="I3" s="111"/>
      <c r="J3" s="153"/>
      <c r="K3" s="111"/>
      <c r="L3" s="111"/>
      <c r="M3" s="111"/>
      <c r="N3" s="111"/>
      <c r="O3" s="111"/>
      <c r="P3" s="219"/>
      <c r="Q3" s="108"/>
      <c r="R3" s="111"/>
      <c r="S3" s="111"/>
      <c r="T3" s="111"/>
      <c r="U3" s="111"/>
      <c r="V3" s="111"/>
      <c r="W3" s="111"/>
      <c r="X3" s="111"/>
      <c r="Y3" s="111"/>
      <c r="Z3" s="114"/>
      <c r="AA3" s="117"/>
      <c r="AB3" s="117"/>
    </row>
    <row r="4" spans="1:28" s="54" customFormat="1" ht="34.5" hidden="1" customHeight="1">
      <c r="A4" s="323" t="s">
        <v>135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</row>
    <row r="5" spans="1:28" s="57" customFormat="1" ht="13.5" hidden="1" customHeight="1">
      <c r="A5" s="334" t="s">
        <v>158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4"/>
      <c r="W5" s="334"/>
      <c r="X5" s="334"/>
      <c r="Y5" s="334"/>
      <c r="Z5" s="334"/>
      <c r="AA5" s="334"/>
      <c r="AB5" s="334"/>
    </row>
    <row r="6" spans="1:28" ht="25.5" hidden="1" customHeight="1">
      <c r="A6" s="348" t="s">
        <v>48</v>
      </c>
      <c r="B6" s="348"/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113"/>
    </row>
    <row r="7" spans="1:28" ht="18" hidden="1" customHeight="1">
      <c r="A7" s="348"/>
      <c r="B7" s="348"/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113"/>
    </row>
    <row r="8" spans="1:28" ht="8.25" customHeight="1">
      <c r="A8" s="115"/>
      <c r="B8" s="115"/>
      <c r="C8" s="115"/>
      <c r="D8" s="124"/>
      <c r="E8" s="115"/>
      <c r="F8" s="115"/>
      <c r="G8" s="115"/>
      <c r="H8" s="115"/>
      <c r="I8" s="115"/>
      <c r="J8" s="154"/>
      <c r="K8" s="115"/>
      <c r="L8" s="115"/>
      <c r="M8" s="115"/>
      <c r="N8" s="115"/>
      <c r="O8" s="115"/>
      <c r="P8" s="221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8"/>
      <c r="AB8" s="113"/>
    </row>
    <row r="9" spans="1:28" s="99" customFormat="1" ht="9" customHeight="1">
      <c r="A9" s="336" t="s">
        <v>159</v>
      </c>
      <c r="B9" s="336" t="s">
        <v>1</v>
      </c>
      <c r="C9" s="354" t="s">
        <v>2</v>
      </c>
      <c r="D9" s="356" t="s">
        <v>30</v>
      </c>
      <c r="E9" s="336" t="s">
        <v>3</v>
      </c>
      <c r="F9" s="336" t="s">
        <v>4</v>
      </c>
      <c r="G9" s="347" t="s">
        <v>154</v>
      </c>
      <c r="H9" s="358" t="s">
        <v>68</v>
      </c>
      <c r="I9" s="359"/>
      <c r="J9" s="359"/>
      <c r="K9" s="359"/>
      <c r="L9" s="360"/>
      <c r="M9" s="352" t="s">
        <v>152</v>
      </c>
      <c r="N9" s="350" t="s">
        <v>34</v>
      </c>
      <c r="O9" s="351"/>
      <c r="P9" s="343" t="s">
        <v>56</v>
      </c>
      <c r="Q9" s="345" t="s">
        <v>57</v>
      </c>
      <c r="R9" s="336" t="s">
        <v>5</v>
      </c>
      <c r="S9" s="338" t="s">
        <v>6</v>
      </c>
      <c r="T9" s="339"/>
      <c r="U9" s="345" t="s">
        <v>155</v>
      </c>
      <c r="V9" s="345" t="s">
        <v>157</v>
      </c>
      <c r="W9" s="340" t="s">
        <v>49</v>
      </c>
      <c r="X9" s="341"/>
      <c r="Y9" s="341"/>
      <c r="Z9" s="342"/>
      <c r="AA9" s="336" t="s">
        <v>58</v>
      </c>
      <c r="AB9" s="347" t="s">
        <v>41</v>
      </c>
    </row>
    <row r="10" spans="1:28" s="99" customFormat="1" ht="81.75" customHeight="1">
      <c r="A10" s="349"/>
      <c r="B10" s="337"/>
      <c r="C10" s="355"/>
      <c r="D10" s="357"/>
      <c r="E10" s="337"/>
      <c r="F10" s="337"/>
      <c r="G10" s="347"/>
      <c r="H10" s="176" t="s">
        <v>7</v>
      </c>
      <c r="I10" s="177" t="s">
        <v>63</v>
      </c>
      <c r="J10" s="178" t="s">
        <v>148</v>
      </c>
      <c r="K10" s="177" t="s">
        <v>149</v>
      </c>
      <c r="L10" s="179" t="s">
        <v>150</v>
      </c>
      <c r="M10" s="353"/>
      <c r="N10" s="129" t="s">
        <v>27</v>
      </c>
      <c r="O10" s="129" t="s">
        <v>28</v>
      </c>
      <c r="P10" s="344"/>
      <c r="Q10" s="346"/>
      <c r="R10" s="337"/>
      <c r="S10" s="135" t="s">
        <v>27</v>
      </c>
      <c r="T10" s="24" t="s">
        <v>28</v>
      </c>
      <c r="U10" s="346"/>
      <c r="V10" s="346"/>
      <c r="W10" s="134" t="s">
        <v>8</v>
      </c>
      <c r="X10" s="180" t="s">
        <v>50</v>
      </c>
      <c r="Y10" s="181" t="s">
        <v>136</v>
      </c>
      <c r="Z10" s="181" t="s">
        <v>51</v>
      </c>
      <c r="AA10" s="337"/>
      <c r="AB10" s="347"/>
    </row>
    <row r="11" spans="1:28" s="99" customFormat="1" ht="25.5" customHeight="1">
      <c r="A11" s="182" t="s">
        <v>31</v>
      </c>
      <c r="B11" s="23" t="s">
        <v>35</v>
      </c>
      <c r="C11" s="119">
        <v>1</v>
      </c>
      <c r="D11" s="183">
        <v>2</v>
      </c>
      <c r="E11" s="119">
        <v>3</v>
      </c>
      <c r="F11" s="100">
        <v>4</v>
      </c>
      <c r="G11" s="100"/>
      <c r="H11" s="100"/>
      <c r="I11" s="100"/>
      <c r="J11" s="184"/>
      <c r="K11" s="100"/>
      <c r="L11" s="185"/>
      <c r="M11" s="119">
        <v>9</v>
      </c>
      <c r="N11" s="186">
        <v>10</v>
      </c>
      <c r="O11" s="187">
        <v>11</v>
      </c>
      <c r="P11" s="222">
        <v>12</v>
      </c>
      <c r="Q11" s="188">
        <v>13</v>
      </c>
      <c r="R11" s="100">
        <v>14</v>
      </c>
      <c r="S11" s="119">
        <v>15</v>
      </c>
      <c r="T11" s="100">
        <v>16</v>
      </c>
      <c r="U11" s="100"/>
      <c r="V11" s="100"/>
      <c r="W11" s="100">
        <v>20</v>
      </c>
      <c r="X11" s="189">
        <v>21</v>
      </c>
      <c r="Y11" s="100">
        <v>22</v>
      </c>
      <c r="Z11" s="119">
        <v>23</v>
      </c>
      <c r="AA11" s="100">
        <v>26</v>
      </c>
      <c r="AB11" s="119">
        <v>27</v>
      </c>
    </row>
    <row r="12" spans="1:28" s="164" customFormat="1" ht="72">
      <c r="A12" s="48">
        <v>1</v>
      </c>
      <c r="B12" s="95" t="s">
        <v>86</v>
      </c>
      <c r="C12" s="96">
        <v>25279</v>
      </c>
      <c r="D12" s="125" t="s">
        <v>44</v>
      </c>
      <c r="E12" s="23" t="s">
        <v>53</v>
      </c>
      <c r="F12" s="101" t="s">
        <v>89</v>
      </c>
      <c r="G12" s="216">
        <v>47908</v>
      </c>
      <c r="H12" s="190">
        <v>4.6500000000000004</v>
      </c>
      <c r="I12" s="191">
        <v>0.25</v>
      </c>
      <c r="J12" s="192">
        <f>(H12+I12)*25%</f>
        <v>1.2250000000000001</v>
      </c>
      <c r="K12" s="192">
        <v>0.3</v>
      </c>
      <c r="L12" s="193">
        <f>H12+I12+J12+K12</f>
        <v>6.4249999999999998</v>
      </c>
      <c r="M12" s="194">
        <f>L12*2340</f>
        <v>15034.5</v>
      </c>
      <c r="N12" s="130">
        <v>30</v>
      </c>
      <c r="O12" s="130">
        <v>1</v>
      </c>
      <c r="P12" s="223">
        <f>(N12)+(IF(O12=0,0,IF(O12&lt;7,1/2,1)))</f>
        <v>30.5</v>
      </c>
      <c r="Q12" s="53">
        <f>P12-20</f>
        <v>10.5</v>
      </c>
      <c r="R12" s="216" t="s">
        <v>59</v>
      </c>
      <c r="S12" s="23">
        <v>55</v>
      </c>
      <c r="T12" s="23">
        <v>9</v>
      </c>
      <c r="U12" s="23" t="str">
        <f>' Trợ cấp hưu trí 1 lần'!P10</f>
        <v>6 năm, 3 tháng ,1 ngày</v>
      </c>
      <c r="V12" s="217">
        <v>6.5</v>
      </c>
      <c r="W12" s="43">
        <f>SUM(X12:Z12)</f>
        <v>545000.625</v>
      </c>
      <c r="X12" s="218">
        <f>M12*4*V12</f>
        <v>390897</v>
      </c>
      <c r="Y12" s="43">
        <f t="shared" ref="Y12:Y21" si="0">5*M12</f>
        <v>75172.5</v>
      </c>
      <c r="Z12" s="43">
        <f>Q12*1/2*M12</f>
        <v>78931.125</v>
      </c>
      <c r="AA12" s="97" t="s">
        <v>138</v>
      </c>
      <c r="AB12" s="97" t="s">
        <v>137</v>
      </c>
    </row>
    <row r="13" spans="1:28" s="164" customFormat="1" ht="72">
      <c r="A13" s="23">
        <v>2</v>
      </c>
      <c r="B13" s="95" t="s">
        <v>87</v>
      </c>
      <c r="C13" s="96">
        <v>26279</v>
      </c>
      <c r="D13" s="125" t="s">
        <v>44</v>
      </c>
      <c r="E13" s="23" t="s">
        <v>53</v>
      </c>
      <c r="F13" s="101" t="s">
        <v>90</v>
      </c>
      <c r="G13" s="216">
        <v>48914</v>
      </c>
      <c r="H13" s="95">
        <v>3.99</v>
      </c>
      <c r="I13" s="191">
        <v>0.15</v>
      </c>
      <c r="J13" s="192">
        <f t="shared" ref="J13:J21" si="1">(H13+I13)*25%</f>
        <v>1.0350000000000001</v>
      </c>
      <c r="K13" s="192">
        <v>0.3</v>
      </c>
      <c r="L13" s="193">
        <f t="shared" ref="L13:L21" si="2">H13+I13+J13+K13</f>
        <v>5.4750000000000005</v>
      </c>
      <c r="M13" s="194">
        <f t="shared" ref="M13:M21" si="3">L13*2340</f>
        <v>12811.500000000002</v>
      </c>
      <c r="N13" s="130">
        <v>22</v>
      </c>
      <c r="O13" s="130">
        <v>3</v>
      </c>
      <c r="P13" s="223">
        <f>(N13)+(IF(O13=0,0,IF(O13&lt;7,1/2,1)))</f>
        <v>22.5</v>
      </c>
      <c r="Q13" s="53">
        <f>P13-20</f>
        <v>2.5</v>
      </c>
      <c r="R13" s="42" t="s">
        <v>59</v>
      </c>
      <c r="S13" s="23">
        <v>53</v>
      </c>
      <c r="T13" s="23">
        <v>10</v>
      </c>
      <c r="U13" s="23" t="str">
        <f>' Trợ cấp hưu trí 1 lần'!P11</f>
        <v>8 năm, 2 tháng ,-2 ngày</v>
      </c>
      <c r="V13" s="23">
        <v>8.5</v>
      </c>
      <c r="W13" s="43">
        <f t="shared" ref="W13:W21" si="4">SUM(X13:Z13)</f>
        <v>515662.87500000006</v>
      </c>
      <c r="X13" s="218">
        <f t="shared" ref="X13:X19" si="5">M13*4*V13</f>
        <v>435591.00000000006</v>
      </c>
      <c r="Y13" s="43">
        <f t="shared" si="0"/>
        <v>64057.500000000007</v>
      </c>
      <c r="Z13" s="43">
        <f t="shared" ref="Z13:Z21" si="6">Q13*1/2*M13</f>
        <v>16014.375000000002</v>
      </c>
      <c r="AA13" s="97" t="s">
        <v>138</v>
      </c>
      <c r="AB13" s="97" t="s">
        <v>137</v>
      </c>
    </row>
    <row r="14" spans="1:28" s="165" customFormat="1" ht="72">
      <c r="A14" s="48">
        <v>3</v>
      </c>
      <c r="B14" s="95" t="s">
        <v>88</v>
      </c>
      <c r="C14" s="96">
        <v>26952</v>
      </c>
      <c r="D14" s="126" t="s">
        <v>47</v>
      </c>
      <c r="E14" s="23" t="s">
        <v>53</v>
      </c>
      <c r="F14" s="101" t="s">
        <v>91</v>
      </c>
      <c r="G14" s="42">
        <v>48519</v>
      </c>
      <c r="H14" s="95">
        <v>3.66</v>
      </c>
      <c r="I14" s="191">
        <v>0.2</v>
      </c>
      <c r="J14" s="192">
        <f t="shared" si="1"/>
        <v>0.96500000000000008</v>
      </c>
      <c r="K14" s="192">
        <v>0.3</v>
      </c>
      <c r="L14" s="193">
        <f t="shared" si="2"/>
        <v>5.125</v>
      </c>
      <c r="M14" s="194">
        <f t="shared" si="3"/>
        <v>11992.5</v>
      </c>
      <c r="N14" s="129">
        <v>18</v>
      </c>
      <c r="O14" s="129">
        <v>3</v>
      </c>
      <c r="P14" s="223">
        <f>(N14)+(IF(O14=0,0,IF(O14&lt;7,1/2,1)))</f>
        <v>18.5</v>
      </c>
      <c r="Q14" s="53"/>
      <c r="R14" s="42" t="s">
        <v>59</v>
      </c>
      <c r="S14" s="24">
        <v>51</v>
      </c>
      <c r="T14" s="24">
        <v>2</v>
      </c>
      <c r="U14" s="23" t="str">
        <f>' Trợ cấp hưu trí 1 lần'!P12</f>
        <v>7 năm, 10 tháng ,1 ngày</v>
      </c>
      <c r="V14" s="23">
        <v>8</v>
      </c>
      <c r="W14" s="43">
        <f t="shared" si="4"/>
        <v>443722.5</v>
      </c>
      <c r="X14" s="116">
        <f t="shared" si="5"/>
        <v>383760</v>
      </c>
      <c r="Y14" s="43">
        <f t="shared" si="0"/>
        <v>59962.5</v>
      </c>
      <c r="Z14" s="43">
        <f t="shared" si="6"/>
        <v>0</v>
      </c>
      <c r="AA14" s="97" t="s">
        <v>138</v>
      </c>
      <c r="AB14" s="97" t="s">
        <v>137</v>
      </c>
    </row>
    <row r="15" spans="1:28" s="215" customFormat="1" ht="72">
      <c r="A15" s="189">
        <v>4</v>
      </c>
      <c r="B15" s="203" t="s">
        <v>102</v>
      </c>
      <c r="C15" s="204">
        <v>24755</v>
      </c>
      <c r="D15" s="205" t="s">
        <v>44</v>
      </c>
      <c r="E15" s="189" t="s">
        <v>53</v>
      </c>
      <c r="F15" s="206" t="s">
        <v>105</v>
      </c>
      <c r="G15" s="207">
        <v>47423</v>
      </c>
      <c r="H15" s="203">
        <v>3.99</v>
      </c>
      <c r="I15" s="208">
        <v>0.25</v>
      </c>
      <c r="J15" s="209">
        <f t="shared" si="1"/>
        <v>1.06</v>
      </c>
      <c r="K15" s="209">
        <v>0.3</v>
      </c>
      <c r="L15" s="209">
        <f t="shared" si="2"/>
        <v>5.6000000000000005</v>
      </c>
      <c r="M15" s="210">
        <f t="shared" si="3"/>
        <v>13104.000000000002</v>
      </c>
      <c r="N15" s="211">
        <v>27</v>
      </c>
      <c r="O15" s="211">
        <v>9</v>
      </c>
      <c r="P15" s="224">
        <f>(N15)+(IF(O15=0,0,IF(O15&lt;7,1/2,1)))</f>
        <v>28</v>
      </c>
      <c r="Q15" s="212">
        <f>P15-20</f>
        <v>8</v>
      </c>
      <c r="R15" s="207" t="s">
        <v>59</v>
      </c>
      <c r="S15" s="211">
        <v>57</v>
      </c>
      <c r="T15" s="211">
        <v>2</v>
      </c>
      <c r="U15" s="189" t="str">
        <f>' Trợ cấp hưu trí 1 lần'!P13</f>
        <v>4 năm, 10 tháng ,1 ngày</v>
      </c>
      <c r="V15" s="189">
        <v>5</v>
      </c>
      <c r="W15" s="213">
        <f t="shared" si="4"/>
        <v>445536.00000000006</v>
      </c>
      <c r="X15" s="213">
        <f>M15*5*V15</f>
        <v>327600.00000000006</v>
      </c>
      <c r="Y15" s="213">
        <f>5*M15</f>
        <v>65520.000000000007</v>
      </c>
      <c r="Z15" s="213">
        <f t="shared" si="6"/>
        <v>52416.000000000007</v>
      </c>
      <c r="AA15" s="214" t="s">
        <v>156</v>
      </c>
      <c r="AB15" s="214" t="s">
        <v>137</v>
      </c>
    </row>
    <row r="16" spans="1:28" s="165" customFormat="1" ht="63" customHeight="1">
      <c r="A16" s="48">
        <v>5</v>
      </c>
      <c r="B16" s="95" t="s">
        <v>103</v>
      </c>
      <c r="C16" s="96">
        <v>25695</v>
      </c>
      <c r="D16" s="125" t="s">
        <v>44</v>
      </c>
      <c r="E16" s="23" t="s">
        <v>53</v>
      </c>
      <c r="F16" s="101" t="s">
        <v>106</v>
      </c>
      <c r="G16" s="42">
        <v>48366</v>
      </c>
      <c r="H16" s="95">
        <v>4.32</v>
      </c>
      <c r="I16" s="191">
        <v>0.25</v>
      </c>
      <c r="J16" s="192">
        <f t="shared" si="1"/>
        <v>1.1425000000000001</v>
      </c>
      <c r="K16" s="192">
        <v>0.3</v>
      </c>
      <c r="L16" s="193">
        <f t="shared" si="2"/>
        <v>6.0125000000000002</v>
      </c>
      <c r="M16" s="194">
        <f t="shared" si="3"/>
        <v>14069.25</v>
      </c>
      <c r="N16" s="129">
        <v>30</v>
      </c>
      <c r="O16" s="129">
        <v>3</v>
      </c>
      <c r="P16" s="223">
        <f t="shared" ref="P16:P20" si="7">(N16)+(IF(O16=0,0,IF(O16&lt;7,1/2,1)))</f>
        <v>30.5</v>
      </c>
      <c r="Q16" s="53">
        <f t="shared" ref="Q16:Q20" si="8">P16-20</f>
        <v>10.5</v>
      </c>
      <c r="R16" s="42" t="s">
        <v>59</v>
      </c>
      <c r="S16" s="24">
        <v>54</v>
      </c>
      <c r="T16" s="24">
        <v>7</v>
      </c>
      <c r="U16" s="23" t="str">
        <f>' Trợ cấp hưu trí 1 lần'!P14</f>
        <v>7 năm, 5 tháng ,1 ngày</v>
      </c>
      <c r="V16" s="23">
        <v>7.5</v>
      </c>
      <c r="W16" s="43">
        <f t="shared" si="4"/>
        <v>566287.3125</v>
      </c>
      <c r="X16" s="116">
        <f t="shared" si="5"/>
        <v>422077.5</v>
      </c>
      <c r="Y16" s="43">
        <f t="shared" si="0"/>
        <v>70346.25</v>
      </c>
      <c r="Z16" s="43">
        <f t="shared" si="6"/>
        <v>73863.5625</v>
      </c>
      <c r="AA16" s="97" t="s">
        <v>138</v>
      </c>
      <c r="AB16" s="97" t="s">
        <v>137</v>
      </c>
    </row>
    <row r="17" spans="1:28" s="165" customFormat="1" ht="63" customHeight="1">
      <c r="A17" s="23">
        <v>6</v>
      </c>
      <c r="B17" s="95" t="s">
        <v>104</v>
      </c>
      <c r="C17" s="96">
        <v>25812</v>
      </c>
      <c r="D17" s="125" t="s">
        <v>44</v>
      </c>
      <c r="E17" s="23" t="s">
        <v>53</v>
      </c>
      <c r="F17" s="101" t="s">
        <v>107</v>
      </c>
      <c r="G17" s="42">
        <v>48488</v>
      </c>
      <c r="H17" s="95">
        <v>3.99</v>
      </c>
      <c r="I17" s="191">
        <v>0.3</v>
      </c>
      <c r="J17" s="192">
        <f t="shared" si="1"/>
        <v>1.0725</v>
      </c>
      <c r="K17" s="192">
        <v>0.3</v>
      </c>
      <c r="L17" s="193">
        <f t="shared" si="2"/>
        <v>5.6624999999999996</v>
      </c>
      <c r="M17" s="194">
        <f t="shared" si="3"/>
        <v>13250.25</v>
      </c>
      <c r="N17" s="129">
        <v>29</v>
      </c>
      <c r="O17" s="129">
        <v>0</v>
      </c>
      <c r="P17" s="223">
        <f t="shared" si="7"/>
        <v>29</v>
      </c>
      <c r="Q17" s="53">
        <f t="shared" si="8"/>
        <v>9</v>
      </c>
      <c r="R17" s="42" t="s">
        <v>59</v>
      </c>
      <c r="S17" s="24">
        <v>54</v>
      </c>
      <c r="T17" s="24">
        <v>4</v>
      </c>
      <c r="U17" s="23" t="str">
        <f>' Trợ cấp hưu trí 1 lần'!P15</f>
        <v>7 năm, 9 tháng ,0 ngày</v>
      </c>
      <c r="V17" s="23">
        <v>8</v>
      </c>
      <c r="W17" s="43">
        <f t="shared" si="4"/>
        <v>549885.375</v>
      </c>
      <c r="X17" s="116">
        <f t="shared" si="5"/>
        <v>424008</v>
      </c>
      <c r="Y17" s="43">
        <f t="shared" si="0"/>
        <v>66251.25</v>
      </c>
      <c r="Z17" s="43">
        <f t="shared" si="6"/>
        <v>59626.125</v>
      </c>
      <c r="AA17" s="97" t="s">
        <v>138</v>
      </c>
      <c r="AB17" s="97" t="s">
        <v>137</v>
      </c>
    </row>
    <row r="18" spans="1:28" s="165" customFormat="1" ht="63.75" customHeight="1">
      <c r="A18" s="48">
        <v>7</v>
      </c>
      <c r="B18" s="95" t="s">
        <v>112</v>
      </c>
      <c r="C18" s="96">
        <v>24035</v>
      </c>
      <c r="D18" s="125" t="s">
        <v>44</v>
      </c>
      <c r="E18" s="23" t="s">
        <v>53</v>
      </c>
      <c r="F18" s="101" t="s">
        <v>105</v>
      </c>
      <c r="G18" s="42">
        <v>46600</v>
      </c>
      <c r="H18" s="95">
        <v>4.32</v>
      </c>
      <c r="I18" s="191">
        <v>0.25</v>
      </c>
      <c r="J18" s="192">
        <f t="shared" si="1"/>
        <v>1.1425000000000001</v>
      </c>
      <c r="K18" s="192">
        <v>0.3</v>
      </c>
      <c r="L18" s="193">
        <f t="shared" si="2"/>
        <v>6.0125000000000002</v>
      </c>
      <c r="M18" s="194">
        <f t="shared" si="3"/>
        <v>14069.25</v>
      </c>
      <c r="N18" s="129">
        <v>34</v>
      </c>
      <c r="O18" s="129">
        <v>8</v>
      </c>
      <c r="P18" s="223">
        <f t="shared" si="7"/>
        <v>35</v>
      </c>
      <c r="Q18" s="53">
        <f t="shared" si="8"/>
        <v>15</v>
      </c>
      <c r="R18" s="42" t="s">
        <v>59</v>
      </c>
      <c r="S18" s="24">
        <v>59</v>
      </c>
      <c r="T18" s="24">
        <v>2</v>
      </c>
      <c r="U18" s="23" t="str">
        <f>' Trợ cấp hưu trí 1 lần'!P16</f>
        <v>2 năm, 7 tháng ,1 ngày</v>
      </c>
      <c r="V18" s="23">
        <v>3</v>
      </c>
      <c r="W18" s="43">
        <f t="shared" si="4"/>
        <v>386904.375</v>
      </c>
      <c r="X18" s="116">
        <f>M18*5*V18</f>
        <v>211038.75</v>
      </c>
      <c r="Y18" s="43">
        <f t="shared" si="0"/>
        <v>70346.25</v>
      </c>
      <c r="Z18" s="43">
        <f t="shared" si="6"/>
        <v>105519.375</v>
      </c>
      <c r="AA18" s="167" t="s">
        <v>156</v>
      </c>
      <c r="AB18" s="97" t="s">
        <v>137</v>
      </c>
    </row>
    <row r="19" spans="1:28" s="165" customFormat="1" ht="63" customHeight="1">
      <c r="A19" s="23">
        <v>8</v>
      </c>
      <c r="B19" s="95" t="s">
        <v>116</v>
      </c>
      <c r="C19" s="96">
        <v>25995</v>
      </c>
      <c r="D19" s="125" t="s">
        <v>44</v>
      </c>
      <c r="E19" s="98" t="s">
        <v>53</v>
      </c>
      <c r="F19" s="98" t="s">
        <v>117</v>
      </c>
      <c r="G19" s="42">
        <v>48670</v>
      </c>
      <c r="H19" s="95">
        <v>3.99</v>
      </c>
      <c r="I19" s="191">
        <v>0.15</v>
      </c>
      <c r="J19" s="192">
        <f t="shared" si="1"/>
        <v>1.0350000000000001</v>
      </c>
      <c r="K19" s="192">
        <v>0.3</v>
      </c>
      <c r="L19" s="193">
        <f t="shared" si="2"/>
        <v>5.4750000000000005</v>
      </c>
      <c r="M19" s="194">
        <f t="shared" si="3"/>
        <v>12811.500000000002</v>
      </c>
      <c r="N19" s="129">
        <v>25</v>
      </c>
      <c r="O19" s="129">
        <v>0</v>
      </c>
      <c r="P19" s="223">
        <f t="shared" si="7"/>
        <v>25</v>
      </c>
      <c r="Q19" s="53">
        <f t="shared" si="8"/>
        <v>5</v>
      </c>
      <c r="R19" s="42" t="s">
        <v>59</v>
      </c>
      <c r="S19" s="24">
        <v>53</v>
      </c>
      <c r="T19" s="24">
        <v>9</v>
      </c>
      <c r="U19" s="23" t="str">
        <f>' Trợ cấp hưu trí 1 lần'!P17</f>
        <v>8 năm, 3 tháng ,1 ngày</v>
      </c>
      <c r="V19" s="23">
        <v>8.5</v>
      </c>
      <c r="W19" s="43">
        <f t="shared" si="4"/>
        <v>531677.25000000012</v>
      </c>
      <c r="X19" s="116">
        <f t="shared" si="5"/>
        <v>435591.00000000006</v>
      </c>
      <c r="Y19" s="43">
        <f t="shared" si="0"/>
        <v>64057.500000000007</v>
      </c>
      <c r="Z19" s="43">
        <f t="shared" si="6"/>
        <v>32028.750000000004</v>
      </c>
      <c r="AA19" s="97" t="s">
        <v>138</v>
      </c>
      <c r="AB19" s="97" t="s">
        <v>137</v>
      </c>
    </row>
    <row r="20" spans="1:28" s="165" customFormat="1" ht="64.5" customHeight="1">
      <c r="A20" s="48">
        <v>9</v>
      </c>
      <c r="B20" s="95" t="s">
        <v>121</v>
      </c>
      <c r="C20" s="96">
        <v>25277</v>
      </c>
      <c r="D20" s="125" t="s">
        <v>44</v>
      </c>
      <c r="E20" s="98" t="s">
        <v>53</v>
      </c>
      <c r="F20" s="98" t="s">
        <v>124</v>
      </c>
      <c r="G20" s="42">
        <v>48305</v>
      </c>
      <c r="H20" s="95">
        <v>4.32</v>
      </c>
      <c r="I20" s="191">
        <v>0.2</v>
      </c>
      <c r="J20" s="156">
        <f t="shared" si="1"/>
        <v>1.1300000000000001</v>
      </c>
      <c r="K20" s="192">
        <v>0.3</v>
      </c>
      <c r="L20" s="193">
        <f t="shared" si="2"/>
        <v>5.95</v>
      </c>
      <c r="M20" s="194">
        <f t="shared" si="3"/>
        <v>13923</v>
      </c>
      <c r="N20" s="166">
        <v>30</v>
      </c>
      <c r="O20" s="166">
        <v>4</v>
      </c>
      <c r="P20" s="223">
        <f t="shared" si="7"/>
        <v>30.5</v>
      </c>
      <c r="Q20" s="53">
        <f t="shared" si="8"/>
        <v>10.5</v>
      </c>
      <c r="R20" s="42" t="s">
        <v>59</v>
      </c>
      <c r="S20" s="24">
        <v>55</v>
      </c>
      <c r="T20" s="24">
        <v>9</v>
      </c>
      <c r="U20" s="24" t="str">
        <f>' Trợ cấp hưu trí 1 lần'!P18</f>
        <v>6 năm, 3 tháng ,1 ngày</v>
      </c>
      <c r="V20" s="23">
        <v>6.5</v>
      </c>
      <c r="W20" s="43">
        <f t="shared" si="4"/>
        <v>504708.75</v>
      </c>
      <c r="X20" s="116">
        <f>M20*4*V20</f>
        <v>361998</v>
      </c>
      <c r="Y20" s="43">
        <f t="shared" si="0"/>
        <v>69615</v>
      </c>
      <c r="Z20" s="43">
        <f t="shared" si="6"/>
        <v>73095.75</v>
      </c>
      <c r="AA20" s="97" t="s">
        <v>138</v>
      </c>
      <c r="AB20" s="97" t="s">
        <v>137</v>
      </c>
    </row>
    <row r="21" spans="1:28" s="165" customFormat="1" ht="63" customHeight="1">
      <c r="A21" s="23">
        <v>10</v>
      </c>
      <c r="B21" s="95" t="s">
        <v>122</v>
      </c>
      <c r="C21" s="96">
        <v>24303</v>
      </c>
      <c r="D21" s="125" t="s">
        <v>44</v>
      </c>
      <c r="E21" s="98" t="s">
        <v>53</v>
      </c>
      <c r="F21" s="98" t="s">
        <v>123</v>
      </c>
      <c r="G21" s="42">
        <v>46966</v>
      </c>
      <c r="H21" s="95">
        <v>3.66</v>
      </c>
      <c r="I21" s="101">
        <v>0.15</v>
      </c>
      <c r="J21" s="156">
        <f t="shared" si="1"/>
        <v>0.95250000000000001</v>
      </c>
      <c r="K21" s="192">
        <v>0.3</v>
      </c>
      <c r="L21" s="193">
        <f t="shared" si="2"/>
        <v>5.0625</v>
      </c>
      <c r="M21" s="194">
        <f t="shared" si="3"/>
        <v>11846.25</v>
      </c>
      <c r="N21" s="129">
        <v>34</v>
      </c>
      <c r="O21" s="129">
        <v>10</v>
      </c>
      <c r="P21" s="223">
        <f>(N21)+(IF(O21=0,0,IF(O21&lt;7,1/2,1)))</f>
        <v>35</v>
      </c>
      <c r="Q21" s="53">
        <f>P21-20</f>
        <v>15</v>
      </c>
      <c r="R21" s="42" t="s">
        <v>59</v>
      </c>
      <c r="S21" s="24">
        <v>58</v>
      </c>
      <c r="T21" s="24">
        <v>5</v>
      </c>
      <c r="U21" s="24" t="str">
        <f>' Trợ cấp hưu trí 1 lần'!P19</f>
        <v>3 năm, 7 tháng ,1 ngày</v>
      </c>
      <c r="V21" s="24">
        <v>4</v>
      </c>
      <c r="W21" s="43">
        <f t="shared" si="4"/>
        <v>385003.125</v>
      </c>
      <c r="X21" s="218">
        <f>M21*5*V21</f>
        <v>236925</v>
      </c>
      <c r="Y21" s="43">
        <f t="shared" si="0"/>
        <v>59231.25</v>
      </c>
      <c r="Z21" s="43">
        <f t="shared" si="6"/>
        <v>88846.875</v>
      </c>
      <c r="AA21" s="167" t="s">
        <v>156</v>
      </c>
      <c r="AB21" s="97" t="s">
        <v>137</v>
      </c>
    </row>
    <row r="22" spans="1:28" s="99" customFormat="1" ht="12">
      <c r="A22" s="195"/>
      <c r="C22" s="196"/>
      <c r="D22" s="197"/>
      <c r="H22" s="198"/>
      <c r="I22" s="198"/>
      <c r="J22" s="199"/>
      <c r="K22" s="198"/>
      <c r="L22" s="198"/>
      <c r="M22" s="198"/>
      <c r="N22" s="200"/>
      <c r="O22" s="200"/>
      <c r="P22" s="225"/>
      <c r="Q22" s="201"/>
      <c r="R22" s="198"/>
      <c r="S22" s="200"/>
      <c r="T22" s="200"/>
      <c r="U22" s="200"/>
      <c r="V22" s="200"/>
      <c r="W22" s="198"/>
      <c r="X22" s="198"/>
      <c r="Y22" s="198"/>
      <c r="Z22" s="198"/>
    </row>
    <row r="23" spans="1:28" s="99" customFormat="1" ht="12">
      <c r="A23" s="195"/>
      <c r="C23" s="196"/>
      <c r="D23" s="197"/>
      <c r="H23" s="198"/>
      <c r="I23" s="198"/>
      <c r="J23" s="199"/>
      <c r="K23" s="198"/>
      <c r="L23" s="198"/>
      <c r="M23" s="198"/>
      <c r="N23" s="200"/>
      <c r="O23" s="200"/>
      <c r="P23" s="225"/>
      <c r="Q23" s="201"/>
      <c r="R23" s="198"/>
      <c r="S23" s="200"/>
      <c r="T23" s="200"/>
      <c r="U23" s="200"/>
      <c r="V23" s="200"/>
      <c r="W23" s="198"/>
      <c r="X23" s="198"/>
      <c r="Y23" s="198"/>
      <c r="Z23" s="198"/>
    </row>
    <row r="24" spans="1:28" s="99" customFormat="1" ht="12">
      <c r="A24" s="195"/>
      <c r="C24" s="196"/>
      <c r="D24" s="197"/>
      <c r="H24" s="198"/>
      <c r="I24" s="198"/>
      <c r="J24" s="199"/>
      <c r="K24" s="198"/>
      <c r="L24" s="198"/>
      <c r="M24" s="198"/>
      <c r="N24" s="200"/>
      <c r="O24" s="200"/>
      <c r="P24" s="225"/>
      <c r="Q24" s="201"/>
      <c r="R24" s="198"/>
      <c r="S24" s="200"/>
      <c r="T24" s="200"/>
      <c r="U24" s="200"/>
      <c r="V24" s="200"/>
      <c r="W24" s="198"/>
      <c r="X24" s="198"/>
      <c r="Y24" s="198"/>
      <c r="Z24" s="198"/>
    </row>
    <row r="25" spans="1:28" s="99" customFormat="1" ht="12">
      <c r="A25" s="195"/>
      <c r="C25" s="196"/>
      <c r="D25" s="197"/>
      <c r="H25" s="198"/>
      <c r="I25" s="198"/>
      <c r="J25" s="199"/>
      <c r="K25" s="198"/>
      <c r="L25" s="198"/>
      <c r="M25" s="198"/>
      <c r="N25" s="200"/>
      <c r="O25" s="200"/>
      <c r="P25" s="225"/>
      <c r="Q25" s="201"/>
      <c r="R25" s="198"/>
      <c r="S25" s="200"/>
      <c r="T25" s="200"/>
      <c r="U25" s="200"/>
      <c r="V25" s="200"/>
      <c r="W25" s="198"/>
      <c r="X25" s="198"/>
      <c r="Y25" s="198"/>
      <c r="Z25" s="198"/>
    </row>
    <row r="26" spans="1:28" s="99" customFormat="1" ht="12">
      <c r="A26" s="195"/>
      <c r="C26" s="196"/>
      <c r="D26" s="197"/>
      <c r="H26" s="198"/>
      <c r="I26" s="198"/>
      <c r="J26" s="199"/>
      <c r="K26" s="198"/>
      <c r="L26" s="198"/>
      <c r="M26" s="198"/>
      <c r="N26" s="200"/>
      <c r="O26" s="200"/>
      <c r="P26" s="225"/>
      <c r="Q26" s="201"/>
      <c r="R26" s="198"/>
      <c r="S26" s="200"/>
      <c r="T26" s="200"/>
      <c r="U26" s="200"/>
      <c r="V26" s="200"/>
      <c r="W26" s="198"/>
      <c r="X26" s="198"/>
      <c r="Y26" s="198"/>
      <c r="Z26" s="198"/>
    </row>
    <row r="27" spans="1:28" s="99" customFormat="1" ht="12">
      <c r="D27" s="202"/>
      <c r="H27" s="198"/>
      <c r="I27" s="198"/>
      <c r="J27" s="199"/>
      <c r="K27" s="198"/>
      <c r="L27" s="198"/>
      <c r="M27" s="198"/>
      <c r="N27" s="200"/>
      <c r="O27" s="200"/>
      <c r="P27" s="225"/>
      <c r="Q27" s="201"/>
      <c r="R27" s="198"/>
      <c r="S27" s="200"/>
      <c r="T27" s="200"/>
      <c r="U27" s="200"/>
      <c r="V27" s="200"/>
      <c r="W27" s="198"/>
      <c r="X27" s="198"/>
      <c r="Y27" s="198"/>
      <c r="Z27" s="198"/>
    </row>
    <row r="28" spans="1:28">
      <c r="A28"/>
      <c r="C28"/>
      <c r="D28" s="128"/>
      <c r="H28" s="40"/>
      <c r="I28" s="40"/>
      <c r="J28" s="157"/>
      <c r="K28" s="40"/>
      <c r="L28" s="40"/>
      <c r="M28" s="40"/>
      <c r="N28" s="41"/>
      <c r="O28" s="41"/>
      <c r="P28" s="226"/>
      <c r="Q28" s="52"/>
      <c r="R28" s="40"/>
      <c r="S28" s="41"/>
      <c r="T28" s="41"/>
      <c r="U28" s="41"/>
      <c r="V28" s="41"/>
      <c r="W28" s="40"/>
      <c r="X28" s="40"/>
      <c r="Y28" s="40"/>
      <c r="Z28" s="40"/>
    </row>
    <row r="29" spans="1:28">
      <c r="A29"/>
      <c r="C29"/>
      <c r="D29" s="128"/>
      <c r="H29" s="40"/>
      <c r="I29" s="40"/>
      <c r="J29" s="157"/>
      <c r="K29" s="40"/>
      <c r="L29" s="40"/>
      <c r="M29" s="40"/>
      <c r="N29" s="41"/>
      <c r="O29" s="41"/>
      <c r="P29" s="226"/>
      <c r="Q29" s="52"/>
      <c r="R29" s="40"/>
      <c r="S29" s="41"/>
      <c r="T29" s="41"/>
      <c r="U29" s="41"/>
      <c r="V29" s="41"/>
      <c r="W29" s="40"/>
      <c r="X29" s="40"/>
      <c r="Y29" s="40"/>
      <c r="Z29" s="40"/>
    </row>
    <row r="30" spans="1:28">
      <c r="A30"/>
      <c r="C30"/>
      <c r="D30" s="128"/>
      <c r="H30" s="40"/>
      <c r="I30" s="40"/>
      <c r="J30" s="157"/>
      <c r="K30" s="40"/>
      <c r="L30" s="40"/>
      <c r="M30" s="40"/>
      <c r="N30" s="41"/>
      <c r="O30" s="41"/>
      <c r="P30" s="226"/>
      <c r="Q30" s="52"/>
      <c r="R30" s="40"/>
      <c r="S30" s="41"/>
      <c r="T30" s="41"/>
      <c r="U30" s="41"/>
      <c r="V30" s="41"/>
      <c r="W30" s="40"/>
      <c r="X30" s="40"/>
      <c r="Y30" s="40"/>
      <c r="Z30" s="40"/>
    </row>
    <row r="31" spans="1:28">
      <c r="A31"/>
      <c r="C31"/>
      <c r="D31" s="128"/>
      <c r="H31" s="40"/>
      <c r="I31" s="40"/>
      <c r="J31" s="157"/>
      <c r="K31" s="40"/>
      <c r="L31" s="40"/>
      <c r="M31" s="40"/>
      <c r="N31" s="41"/>
      <c r="O31" s="41"/>
      <c r="P31" s="226"/>
      <c r="Q31" s="52"/>
      <c r="R31" s="40"/>
      <c r="S31" s="41"/>
      <c r="T31" s="41"/>
      <c r="U31" s="41"/>
      <c r="V31" s="41"/>
      <c r="W31" s="40"/>
      <c r="X31" s="40"/>
      <c r="Y31" s="40"/>
      <c r="Z31" s="40"/>
    </row>
    <row r="32" spans="1:28">
      <c r="A32"/>
      <c r="C32"/>
      <c r="D32" s="128"/>
      <c r="H32" s="40"/>
      <c r="I32" s="40"/>
      <c r="J32" s="157"/>
      <c r="K32" s="40"/>
      <c r="L32" s="40"/>
      <c r="M32" s="40"/>
      <c r="N32" s="41"/>
      <c r="O32" s="41"/>
      <c r="P32" s="226"/>
      <c r="Q32" s="52"/>
      <c r="R32" s="40"/>
      <c r="S32" s="41"/>
      <c r="T32" s="41"/>
      <c r="U32" s="41"/>
      <c r="V32" s="41"/>
      <c r="W32" s="40"/>
      <c r="X32" s="40"/>
      <c r="Y32" s="40"/>
      <c r="Z32" s="40"/>
    </row>
    <row r="33" spans="1:26">
      <c r="A33"/>
      <c r="C33"/>
      <c r="D33" s="128"/>
      <c r="H33" s="40"/>
      <c r="I33" s="40"/>
      <c r="J33" s="157"/>
      <c r="K33" s="40"/>
      <c r="L33" s="40"/>
      <c r="M33" s="40"/>
      <c r="N33" s="41"/>
      <c r="O33" s="41"/>
      <c r="P33" s="226"/>
      <c r="Q33" s="52"/>
      <c r="R33" s="40"/>
      <c r="S33" s="41"/>
      <c r="T33" s="41"/>
      <c r="U33" s="41"/>
      <c r="V33" s="41"/>
      <c r="W33" s="40"/>
      <c r="X33" s="40"/>
      <c r="Y33" s="40"/>
      <c r="Z33" s="40"/>
    </row>
    <row r="34" spans="1:26">
      <c r="A34"/>
      <c r="C34"/>
      <c r="D34" s="128"/>
      <c r="H34" s="40"/>
      <c r="I34" s="40"/>
      <c r="J34" s="157"/>
      <c r="K34" s="40"/>
      <c r="L34" s="40"/>
      <c r="M34" s="40"/>
      <c r="N34" s="41"/>
      <c r="O34" s="41"/>
      <c r="P34" s="226"/>
      <c r="Q34" s="52"/>
      <c r="R34" s="40"/>
      <c r="S34" s="41"/>
      <c r="T34" s="41"/>
      <c r="U34" s="41"/>
      <c r="V34" s="41"/>
      <c r="W34" s="40"/>
      <c r="X34" s="40"/>
      <c r="Y34" s="40"/>
      <c r="Z34" s="40"/>
    </row>
    <row r="35" spans="1:26">
      <c r="A35"/>
      <c r="C35"/>
      <c r="D35" s="128"/>
      <c r="H35" s="40"/>
      <c r="I35" s="40"/>
      <c r="J35" s="157"/>
      <c r="K35" s="40"/>
      <c r="L35" s="40"/>
      <c r="M35" s="40"/>
      <c r="N35" s="41"/>
      <c r="O35" s="41"/>
      <c r="P35" s="226"/>
      <c r="Q35" s="52"/>
      <c r="R35" s="40"/>
      <c r="S35" s="41"/>
      <c r="T35" s="41"/>
      <c r="U35" s="41"/>
      <c r="V35" s="41"/>
      <c r="W35" s="40"/>
      <c r="X35" s="40"/>
      <c r="Y35" s="40"/>
      <c r="Z35" s="40"/>
    </row>
    <row r="36" spans="1:26">
      <c r="A36"/>
      <c r="C36"/>
      <c r="D36" s="128"/>
      <c r="H36" s="40"/>
      <c r="I36" s="40"/>
      <c r="J36" s="157"/>
      <c r="K36" s="40"/>
      <c r="L36" s="40"/>
      <c r="M36" s="40"/>
      <c r="N36" s="41"/>
      <c r="O36" s="41"/>
      <c r="P36" s="226"/>
      <c r="Q36" s="52"/>
      <c r="R36" s="40"/>
      <c r="S36" s="41"/>
      <c r="T36" s="41"/>
      <c r="U36" s="41"/>
      <c r="V36" s="41"/>
      <c r="W36" s="40"/>
      <c r="X36" s="40"/>
      <c r="Y36" s="40"/>
      <c r="Z36" s="40"/>
    </row>
    <row r="37" spans="1:26">
      <c r="A37"/>
      <c r="C37"/>
      <c r="D37" s="128"/>
      <c r="H37" s="40"/>
      <c r="I37" s="40"/>
      <c r="J37" s="157"/>
      <c r="K37" s="40"/>
      <c r="L37" s="40"/>
      <c r="M37" s="40"/>
      <c r="N37" s="41"/>
      <c r="O37" s="41"/>
      <c r="P37" s="226"/>
      <c r="Q37" s="52"/>
      <c r="R37" s="40"/>
      <c r="S37" s="41"/>
      <c r="T37" s="41"/>
      <c r="U37" s="41"/>
      <c r="V37" s="41"/>
      <c r="W37" s="40"/>
      <c r="X37" s="40"/>
      <c r="Y37" s="40"/>
      <c r="Z37" s="40"/>
    </row>
    <row r="38" spans="1:26">
      <c r="A38"/>
      <c r="C38"/>
      <c r="D38" s="128"/>
      <c r="H38" s="40"/>
      <c r="I38" s="40"/>
      <c r="J38" s="157"/>
      <c r="K38" s="40"/>
      <c r="L38" s="40"/>
      <c r="M38" s="40"/>
      <c r="N38" s="41"/>
      <c r="O38" s="41"/>
      <c r="P38" s="226"/>
      <c r="Q38" s="52"/>
      <c r="R38" s="40"/>
      <c r="S38" s="41"/>
      <c r="T38" s="41"/>
      <c r="U38" s="41"/>
      <c r="V38" s="41"/>
      <c r="W38" s="40"/>
      <c r="X38" s="40"/>
      <c r="Y38" s="40"/>
      <c r="Z38" s="40"/>
    </row>
    <row r="39" spans="1:26">
      <c r="A39"/>
      <c r="C39"/>
      <c r="D39" s="128"/>
      <c r="H39" s="40"/>
      <c r="I39" s="40"/>
      <c r="J39" s="157"/>
      <c r="K39" s="40"/>
      <c r="L39" s="40"/>
      <c r="M39" s="40"/>
      <c r="N39" s="41"/>
      <c r="O39" s="41"/>
      <c r="P39" s="226"/>
      <c r="Q39" s="52"/>
      <c r="R39" s="40"/>
      <c r="S39" s="41"/>
      <c r="T39" s="41"/>
      <c r="U39" s="41"/>
      <c r="V39" s="41"/>
      <c r="W39" s="40"/>
      <c r="X39" s="40"/>
      <c r="Y39" s="40"/>
      <c r="Z39" s="40"/>
    </row>
    <row r="40" spans="1:26">
      <c r="A40"/>
      <c r="C40"/>
      <c r="D40" s="128"/>
      <c r="H40" s="40"/>
      <c r="I40" s="40"/>
      <c r="J40" s="157"/>
      <c r="K40" s="40"/>
      <c r="L40" s="40"/>
      <c r="M40" s="40"/>
      <c r="N40" s="41"/>
      <c r="O40" s="41"/>
      <c r="P40" s="226"/>
      <c r="Q40" s="52"/>
      <c r="R40" s="40"/>
      <c r="S40" s="41"/>
      <c r="T40" s="41"/>
      <c r="U40" s="41"/>
      <c r="V40" s="41"/>
      <c r="W40" s="40"/>
      <c r="X40" s="40"/>
      <c r="Y40" s="40"/>
      <c r="Z40" s="40"/>
    </row>
    <row r="41" spans="1:26">
      <c r="A41"/>
      <c r="C41"/>
      <c r="D41" s="128"/>
      <c r="H41" s="40"/>
      <c r="I41" s="40"/>
      <c r="J41" s="157"/>
      <c r="K41" s="40"/>
      <c r="L41" s="40"/>
      <c r="M41" s="40"/>
      <c r="N41" s="41"/>
      <c r="O41" s="41"/>
      <c r="P41" s="226"/>
      <c r="Q41" s="52"/>
      <c r="R41" s="40"/>
      <c r="S41" s="41"/>
      <c r="T41" s="41"/>
      <c r="U41" s="41"/>
      <c r="V41" s="41"/>
      <c r="W41" s="40"/>
      <c r="X41" s="40"/>
      <c r="Y41" s="40"/>
      <c r="Z41" s="40"/>
    </row>
    <row r="42" spans="1:26">
      <c r="A42"/>
      <c r="C42"/>
      <c r="D42" s="128"/>
      <c r="H42" s="40"/>
      <c r="I42" s="40"/>
      <c r="J42" s="157"/>
      <c r="K42" s="40"/>
      <c r="L42" s="40"/>
      <c r="M42" s="40"/>
      <c r="N42" s="41"/>
      <c r="O42" s="41"/>
      <c r="P42" s="226"/>
      <c r="Q42" s="52"/>
      <c r="R42" s="40"/>
      <c r="S42" s="41"/>
      <c r="T42" s="41"/>
      <c r="U42" s="41"/>
      <c r="V42" s="41"/>
      <c r="W42" s="40"/>
      <c r="X42" s="40"/>
      <c r="Y42" s="40"/>
      <c r="Z42" s="40"/>
    </row>
    <row r="43" spans="1:26">
      <c r="A43"/>
      <c r="C43"/>
      <c r="D43" s="128"/>
      <c r="H43" s="40"/>
      <c r="I43" s="40"/>
      <c r="J43" s="157"/>
      <c r="K43" s="40"/>
      <c r="L43" s="40"/>
      <c r="M43" s="40"/>
      <c r="N43" s="41"/>
      <c r="O43" s="41"/>
      <c r="P43" s="226"/>
      <c r="Q43" s="52"/>
      <c r="R43" s="40"/>
      <c r="S43" s="41"/>
      <c r="T43" s="41"/>
      <c r="U43" s="41"/>
      <c r="V43" s="41"/>
      <c r="W43" s="40"/>
      <c r="X43" s="40"/>
      <c r="Y43" s="40"/>
      <c r="Z43" s="40"/>
    </row>
    <row r="44" spans="1:26">
      <c r="A44"/>
      <c r="C44"/>
      <c r="D44" s="128"/>
      <c r="H44" s="40"/>
      <c r="I44" s="40"/>
      <c r="J44" s="157"/>
      <c r="K44" s="40"/>
      <c r="L44" s="40"/>
      <c r="M44" s="40"/>
      <c r="N44" s="41"/>
      <c r="O44" s="41"/>
      <c r="P44" s="226"/>
      <c r="Q44" s="52"/>
      <c r="R44" s="40"/>
      <c r="S44" s="41"/>
      <c r="T44" s="41"/>
      <c r="U44" s="41"/>
      <c r="V44" s="41"/>
      <c r="W44" s="40"/>
      <c r="X44" s="40"/>
      <c r="Y44" s="40"/>
      <c r="Z44" s="40"/>
    </row>
    <row r="45" spans="1:26">
      <c r="A45"/>
      <c r="C45"/>
      <c r="D45" s="128"/>
      <c r="H45" s="40"/>
      <c r="I45" s="40"/>
      <c r="J45" s="157"/>
      <c r="K45" s="40"/>
      <c r="L45" s="40"/>
      <c r="M45" s="40"/>
      <c r="N45" s="41"/>
      <c r="O45" s="41"/>
      <c r="P45" s="226"/>
      <c r="Q45" s="52"/>
      <c r="R45" s="40"/>
      <c r="S45" s="41"/>
      <c r="T45" s="41"/>
      <c r="U45" s="41"/>
      <c r="V45" s="41"/>
      <c r="W45" s="40"/>
      <c r="X45" s="40"/>
      <c r="Y45" s="40"/>
      <c r="Z45" s="40"/>
    </row>
    <row r="46" spans="1:26">
      <c r="A46"/>
      <c r="C46"/>
      <c r="D46" s="128"/>
      <c r="H46" s="40"/>
      <c r="I46" s="40"/>
      <c r="J46" s="157"/>
      <c r="K46" s="40"/>
      <c r="L46" s="40"/>
      <c r="M46" s="40"/>
      <c r="N46" s="41"/>
      <c r="O46" s="41"/>
      <c r="P46" s="226"/>
      <c r="Q46" s="52"/>
      <c r="R46" s="40"/>
      <c r="S46" s="41"/>
      <c r="T46" s="41"/>
      <c r="U46" s="41"/>
      <c r="V46" s="41"/>
      <c r="W46" s="40"/>
      <c r="X46" s="40"/>
      <c r="Y46" s="40"/>
      <c r="Z46" s="40"/>
    </row>
    <row r="47" spans="1:26">
      <c r="A47"/>
      <c r="C47"/>
      <c r="D47" s="128"/>
      <c r="H47" s="40"/>
      <c r="I47" s="40"/>
      <c r="J47" s="157"/>
      <c r="K47" s="40"/>
      <c r="L47" s="40"/>
      <c r="M47" s="40"/>
      <c r="N47" s="41"/>
      <c r="O47" s="41"/>
      <c r="P47" s="226"/>
      <c r="Q47" s="52"/>
      <c r="R47" s="40"/>
      <c r="S47" s="41"/>
      <c r="T47" s="41"/>
      <c r="U47" s="41"/>
      <c r="V47" s="41"/>
      <c r="W47" s="40"/>
      <c r="X47" s="40"/>
      <c r="Y47" s="40"/>
      <c r="Z47" s="40"/>
    </row>
    <row r="48" spans="1:26">
      <c r="A48"/>
      <c r="C48"/>
      <c r="D48" s="128"/>
      <c r="H48" s="40"/>
      <c r="I48" s="40"/>
      <c r="J48" s="157"/>
      <c r="K48" s="40"/>
      <c r="L48" s="40"/>
      <c r="M48" s="40"/>
      <c r="N48" s="41"/>
      <c r="O48" s="41"/>
      <c r="P48" s="226"/>
      <c r="Q48" s="52"/>
      <c r="R48" s="40"/>
      <c r="S48" s="41"/>
      <c r="T48" s="41"/>
      <c r="U48" s="41"/>
      <c r="V48" s="41"/>
      <c r="W48" s="40"/>
      <c r="X48" s="40"/>
      <c r="Y48" s="40"/>
      <c r="Z48" s="40"/>
    </row>
    <row r="49" spans="1:26">
      <c r="A49"/>
      <c r="C49"/>
      <c r="D49" s="128"/>
      <c r="H49" s="40"/>
      <c r="I49" s="40"/>
      <c r="J49" s="157"/>
      <c r="K49" s="40"/>
      <c r="L49" s="40"/>
      <c r="M49" s="40"/>
      <c r="N49" s="41"/>
      <c r="O49" s="41"/>
      <c r="P49" s="226"/>
      <c r="Q49" s="52"/>
      <c r="R49" s="40"/>
      <c r="S49" s="41"/>
      <c r="T49" s="41"/>
      <c r="U49" s="41"/>
      <c r="V49" s="41"/>
      <c r="W49" s="40"/>
      <c r="X49" s="40"/>
      <c r="Y49" s="40"/>
      <c r="Z49" s="40"/>
    </row>
    <row r="50" spans="1:26">
      <c r="A50"/>
      <c r="C50"/>
      <c r="D50" s="128"/>
      <c r="H50" s="40"/>
      <c r="I50" s="40"/>
      <c r="J50" s="157"/>
      <c r="K50" s="40"/>
      <c r="L50" s="40"/>
      <c r="M50" s="40"/>
      <c r="N50" s="41"/>
      <c r="O50" s="41"/>
      <c r="P50" s="226"/>
      <c r="Q50" s="52"/>
      <c r="R50" s="40"/>
      <c r="S50" s="41"/>
      <c r="T50" s="41"/>
      <c r="U50" s="41"/>
      <c r="V50" s="41"/>
      <c r="W50" s="40"/>
      <c r="X50" s="40"/>
      <c r="Y50" s="40"/>
      <c r="Z50" s="40"/>
    </row>
    <row r="51" spans="1:26">
      <c r="A51"/>
      <c r="C51"/>
      <c r="D51" s="128"/>
      <c r="H51" s="40"/>
      <c r="I51" s="40"/>
      <c r="J51" s="157"/>
      <c r="K51" s="40"/>
      <c r="L51" s="40"/>
      <c r="M51" s="40"/>
      <c r="N51" s="41"/>
      <c r="O51" s="41"/>
      <c r="P51" s="226"/>
      <c r="Q51" s="52"/>
      <c r="R51" s="40"/>
      <c r="S51" s="41"/>
      <c r="T51" s="41"/>
      <c r="U51" s="41"/>
      <c r="V51" s="41"/>
      <c r="W51" s="40"/>
      <c r="X51" s="40"/>
      <c r="Y51" s="40"/>
      <c r="Z51" s="40"/>
    </row>
    <row r="52" spans="1:26">
      <c r="A52"/>
      <c r="C52"/>
      <c r="D52" s="128"/>
      <c r="H52" s="40"/>
      <c r="I52" s="40"/>
      <c r="J52" s="157"/>
      <c r="K52" s="40"/>
      <c r="L52" s="40"/>
      <c r="M52" s="40"/>
      <c r="N52" s="41"/>
      <c r="O52" s="41"/>
      <c r="P52" s="226"/>
      <c r="Q52" s="52"/>
      <c r="R52" s="40"/>
      <c r="S52" s="41"/>
      <c r="T52" s="41"/>
      <c r="U52" s="41"/>
      <c r="V52" s="41"/>
      <c r="W52" s="40"/>
      <c r="X52" s="40"/>
      <c r="Y52" s="40"/>
      <c r="Z52" s="40"/>
    </row>
    <row r="53" spans="1:26">
      <c r="A53"/>
      <c r="C53"/>
      <c r="D53" s="128"/>
      <c r="H53" s="40"/>
      <c r="I53" s="40"/>
      <c r="J53" s="157"/>
      <c r="K53" s="40"/>
      <c r="L53" s="40"/>
      <c r="M53" s="40"/>
      <c r="N53" s="41"/>
      <c r="O53" s="41"/>
      <c r="P53" s="226"/>
      <c r="Q53" s="52"/>
      <c r="R53" s="40"/>
      <c r="S53" s="41"/>
      <c r="T53" s="41"/>
      <c r="U53" s="41"/>
      <c r="V53" s="41"/>
      <c r="W53" s="40"/>
      <c r="X53" s="40"/>
      <c r="Y53" s="40"/>
      <c r="Z53" s="40"/>
    </row>
    <row r="54" spans="1:26">
      <c r="A54"/>
      <c r="C54"/>
      <c r="D54" s="128"/>
      <c r="H54" s="40"/>
      <c r="I54" s="40"/>
      <c r="J54" s="157"/>
      <c r="K54" s="40"/>
      <c r="L54" s="40"/>
      <c r="M54" s="40"/>
      <c r="N54" s="41"/>
      <c r="O54" s="41"/>
      <c r="P54" s="226"/>
      <c r="Q54" s="52"/>
      <c r="R54" s="40"/>
      <c r="S54" s="41"/>
      <c r="T54" s="41"/>
      <c r="U54" s="41"/>
      <c r="V54" s="41"/>
      <c r="W54" s="40"/>
      <c r="X54" s="40"/>
      <c r="Y54" s="40"/>
      <c r="Z54" s="40"/>
    </row>
    <row r="55" spans="1:26">
      <c r="A55"/>
      <c r="C55"/>
      <c r="D55" s="128"/>
      <c r="H55" s="40"/>
      <c r="I55" s="40"/>
      <c r="J55" s="157"/>
      <c r="K55" s="40"/>
      <c r="L55" s="40"/>
      <c r="M55" s="40"/>
      <c r="N55" s="41"/>
      <c r="O55" s="41"/>
      <c r="P55" s="226"/>
      <c r="Q55" s="52"/>
      <c r="R55" s="40"/>
      <c r="S55" s="41"/>
      <c r="T55" s="41"/>
      <c r="U55" s="41"/>
      <c r="V55" s="41"/>
      <c r="W55" s="40"/>
      <c r="X55" s="40"/>
      <c r="Y55" s="40"/>
      <c r="Z55" s="40"/>
    </row>
    <row r="56" spans="1:26">
      <c r="A56"/>
      <c r="C56"/>
      <c r="D56" s="128"/>
      <c r="H56" s="40"/>
      <c r="I56" s="40"/>
      <c r="J56" s="157"/>
      <c r="K56" s="40"/>
      <c r="L56" s="40"/>
      <c r="M56" s="40"/>
      <c r="N56" s="41"/>
      <c r="O56" s="41"/>
      <c r="P56" s="226"/>
      <c r="Q56" s="52"/>
      <c r="R56" s="40"/>
      <c r="S56" s="41"/>
      <c r="T56" s="41"/>
      <c r="U56" s="41"/>
      <c r="V56" s="41"/>
      <c r="W56" s="40"/>
      <c r="X56" s="40"/>
      <c r="Y56" s="40"/>
      <c r="Z56" s="40"/>
    </row>
    <row r="57" spans="1:26">
      <c r="A57"/>
      <c r="C57"/>
      <c r="D57" s="128"/>
      <c r="H57" s="40"/>
      <c r="I57" s="40"/>
      <c r="J57" s="157"/>
      <c r="K57" s="40"/>
      <c r="L57" s="40"/>
      <c r="M57" s="40"/>
      <c r="N57" s="41"/>
      <c r="O57" s="41"/>
      <c r="P57" s="226"/>
      <c r="Q57" s="52"/>
      <c r="R57" s="40"/>
      <c r="S57" s="41"/>
      <c r="T57" s="41"/>
      <c r="U57" s="41"/>
      <c r="V57" s="41"/>
      <c r="W57" s="40"/>
      <c r="X57" s="40"/>
      <c r="Y57" s="40"/>
      <c r="Z57" s="40"/>
    </row>
    <row r="58" spans="1:26">
      <c r="A58"/>
      <c r="C58"/>
      <c r="D58" s="128"/>
      <c r="H58" s="40"/>
      <c r="I58" s="40"/>
      <c r="J58" s="157"/>
      <c r="K58" s="40"/>
      <c r="L58" s="40"/>
      <c r="M58" s="40"/>
      <c r="N58" s="41"/>
      <c r="O58" s="41"/>
      <c r="P58" s="226"/>
      <c r="Q58" s="52"/>
      <c r="R58" s="40"/>
      <c r="S58" s="41"/>
      <c r="T58" s="41"/>
      <c r="U58" s="41"/>
      <c r="V58" s="41"/>
      <c r="W58" s="40"/>
      <c r="X58" s="40"/>
      <c r="Y58" s="40"/>
      <c r="Z58" s="40"/>
    </row>
    <row r="59" spans="1:26">
      <c r="A59"/>
      <c r="C59"/>
      <c r="D59" s="128"/>
      <c r="H59" s="40"/>
      <c r="I59" s="40"/>
      <c r="J59" s="157"/>
      <c r="K59" s="40"/>
      <c r="L59" s="40"/>
      <c r="M59" s="40"/>
      <c r="N59" s="41"/>
      <c r="O59" s="41"/>
      <c r="P59" s="226"/>
      <c r="Q59" s="52"/>
      <c r="R59" s="40"/>
      <c r="S59" s="41"/>
      <c r="T59" s="41"/>
      <c r="U59" s="41"/>
      <c r="V59" s="41"/>
      <c r="W59" s="40"/>
      <c r="X59" s="40"/>
      <c r="Y59" s="40"/>
      <c r="Z59" s="40"/>
    </row>
    <row r="60" spans="1:26">
      <c r="A60"/>
      <c r="C60"/>
      <c r="D60" s="128"/>
      <c r="H60" s="40"/>
      <c r="I60" s="40"/>
      <c r="J60" s="157"/>
      <c r="K60" s="40"/>
      <c r="L60" s="40"/>
      <c r="M60" s="40"/>
      <c r="N60" s="41"/>
      <c r="O60" s="41"/>
      <c r="P60" s="226"/>
      <c r="Q60" s="52"/>
      <c r="R60" s="40"/>
      <c r="S60" s="41"/>
      <c r="T60" s="41"/>
      <c r="U60" s="41"/>
      <c r="V60" s="41"/>
      <c r="W60" s="40"/>
      <c r="X60" s="40"/>
      <c r="Y60" s="40"/>
      <c r="Z60" s="40"/>
    </row>
    <row r="61" spans="1:26">
      <c r="A61"/>
      <c r="C61"/>
      <c r="D61" s="128"/>
      <c r="H61" s="40"/>
      <c r="I61" s="40"/>
      <c r="J61" s="157"/>
      <c r="K61" s="40"/>
      <c r="L61" s="40"/>
      <c r="M61" s="40"/>
      <c r="N61" s="41"/>
      <c r="O61" s="41"/>
      <c r="P61" s="226"/>
      <c r="Q61" s="52"/>
      <c r="R61" s="40"/>
      <c r="S61" s="41"/>
      <c r="T61" s="41"/>
      <c r="U61" s="41"/>
      <c r="V61" s="41"/>
      <c r="W61" s="40"/>
      <c r="X61" s="40"/>
      <c r="Y61" s="40"/>
      <c r="Z61" s="40"/>
    </row>
    <row r="62" spans="1:26">
      <c r="A62"/>
      <c r="C62"/>
      <c r="D62" s="128"/>
      <c r="H62" s="40"/>
      <c r="I62" s="40"/>
      <c r="J62" s="157"/>
      <c r="K62" s="40"/>
      <c r="L62" s="40"/>
      <c r="M62" s="40"/>
      <c r="N62" s="41"/>
      <c r="O62" s="41"/>
      <c r="P62" s="226"/>
      <c r="Q62" s="52"/>
      <c r="R62" s="40"/>
      <c r="S62" s="41"/>
      <c r="T62" s="41"/>
      <c r="U62" s="41"/>
      <c r="V62" s="41"/>
      <c r="W62" s="40"/>
      <c r="X62" s="40"/>
      <c r="Y62" s="40"/>
      <c r="Z62" s="40"/>
    </row>
    <row r="63" spans="1:26">
      <c r="A63"/>
      <c r="C63"/>
      <c r="D63" s="128"/>
      <c r="H63" s="40"/>
      <c r="I63" s="40"/>
      <c r="J63" s="157"/>
      <c r="K63" s="40"/>
      <c r="L63" s="40"/>
      <c r="M63" s="40"/>
      <c r="N63" s="41"/>
      <c r="O63" s="41"/>
      <c r="P63" s="226"/>
      <c r="Q63" s="52"/>
      <c r="R63" s="40"/>
      <c r="S63" s="41"/>
      <c r="T63" s="41"/>
      <c r="U63" s="41"/>
      <c r="V63" s="41"/>
      <c r="W63" s="40"/>
      <c r="X63" s="40"/>
      <c r="Y63" s="40"/>
      <c r="Z63" s="40"/>
    </row>
    <row r="64" spans="1:26">
      <c r="A64"/>
      <c r="C64"/>
      <c r="D64" s="128"/>
      <c r="H64" s="40"/>
      <c r="I64" s="40"/>
      <c r="J64" s="157"/>
      <c r="K64" s="40"/>
      <c r="L64" s="40"/>
      <c r="M64" s="40"/>
      <c r="N64" s="41"/>
      <c r="O64" s="41"/>
      <c r="P64" s="226"/>
      <c r="Q64" s="52"/>
      <c r="R64" s="40"/>
      <c r="S64" s="41"/>
      <c r="T64" s="41"/>
      <c r="U64" s="41"/>
      <c r="V64" s="41"/>
      <c r="W64" s="40"/>
      <c r="X64" s="40"/>
      <c r="Y64" s="40"/>
      <c r="Z64" s="40"/>
    </row>
    <row r="65" spans="1:26">
      <c r="A65"/>
      <c r="C65"/>
      <c r="D65" s="128"/>
      <c r="H65" s="40"/>
      <c r="I65" s="40"/>
      <c r="J65" s="157"/>
      <c r="K65" s="40"/>
      <c r="L65" s="40"/>
      <c r="M65" s="40"/>
      <c r="N65" s="41"/>
      <c r="O65" s="41"/>
      <c r="P65" s="226"/>
      <c r="Q65" s="52"/>
      <c r="R65" s="40"/>
      <c r="S65" s="41"/>
      <c r="T65" s="41"/>
      <c r="U65" s="41"/>
      <c r="V65" s="41"/>
      <c r="W65" s="40"/>
      <c r="X65" s="40"/>
      <c r="Y65" s="40"/>
      <c r="Z65" s="40"/>
    </row>
    <row r="66" spans="1:26">
      <c r="A66"/>
      <c r="C66"/>
      <c r="D66" s="128"/>
      <c r="H66" s="40"/>
      <c r="I66" s="40"/>
      <c r="J66" s="157"/>
      <c r="K66" s="40"/>
      <c r="L66" s="40"/>
      <c r="M66" s="40"/>
      <c r="N66" s="41"/>
      <c r="O66" s="41"/>
      <c r="P66" s="226"/>
      <c r="Q66" s="52"/>
      <c r="R66" s="40"/>
      <c r="S66" s="41"/>
      <c r="T66" s="41"/>
      <c r="U66" s="41"/>
      <c r="V66" s="41"/>
      <c r="W66" s="40"/>
      <c r="X66" s="40"/>
      <c r="Y66" s="40"/>
      <c r="Z66" s="40"/>
    </row>
    <row r="67" spans="1:26">
      <c r="A67"/>
      <c r="C67"/>
      <c r="D67" s="128"/>
      <c r="H67" s="40"/>
      <c r="I67" s="40"/>
      <c r="J67" s="157"/>
      <c r="K67" s="40"/>
      <c r="L67" s="40"/>
      <c r="M67" s="40"/>
      <c r="N67" s="41"/>
      <c r="O67" s="41"/>
      <c r="P67" s="226"/>
      <c r="Q67" s="52"/>
      <c r="R67" s="40"/>
      <c r="S67" s="41"/>
      <c r="T67" s="41"/>
      <c r="U67" s="41"/>
      <c r="V67" s="41"/>
      <c r="W67" s="40"/>
      <c r="X67" s="40"/>
      <c r="Y67" s="40"/>
      <c r="Z67" s="40"/>
    </row>
    <row r="68" spans="1:26">
      <c r="A68"/>
      <c r="C68"/>
      <c r="D68" s="128"/>
      <c r="H68" s="40"/>
      <c r="I68" s="40"/>
      <c r="J68" s="157"/>
      <c r="K68" s="40"/>
      <c r="L68" s="40"/>
      <c r="M68" s="40"/>
      <c r="N68" s="41"/>
      <c r="O68" s="41"/>
      <c r="P68" s="226"/>
      <c r="Q68" s="52"/>
      <c r="R68" s="40"/>
      <c r="S68" s="41"/>
      <c r="T68" s="41"/>
      <c r="U68" s="41"/>
      <c r="V68" s="41"/>
      <c r="W68" s="40"/>
      <c r="X68" s="40"/>
      <c r="Y68" s="40"/>
      <c r="Z68" s="40"/>
    </row>
    <row r="69" spans="1:26">
      <c r="A69"/>
      <c r="C69"/>
      <c r="D69" s="128"/>
      <c r="H69" s="40"/>
      <c r="I69" s="40"/>
      <c r="J69" s="157"/>
      <c r="K69" s="40"/>
      <c r="L69" s="40"/>
      <c r="M69" s="40"/>
      <c r="N69" s="41"/>
      <c r="O69" s="41"/>
      <c r="P69" s="226"/>
      <c r="Q69" s="52"/>
      <c r="R69" s="40"/>
      <c r="S69" s="41"/>
      <c r="T69" s="41"/>
      <c r="U69" s="41"/>
      <c r="V69" s="41"/>
      <c r="W69" s="40"/>
      <c r="X69" s="40"/>
      <c r="Y69" s="40"/>
      <c r="Z69" s="40"/>
    </row>
    <row r="70" spans="1:26">
      <c r="A70"/>
      <c r="C70"/>
      <c r="D70" s="128"/>
      <c r="H70" s="40"/>
      <c r="I70" s="40"/>
      <c r="J70" s="157"/>
      <c r="K70" s="40"/>
      <c r="L70" s="40"/>
      <c r="M70" s="40"/>
      <c r="N70" s="41"/>
      <c r="O70" s="41"/>
      <c r="P70" s="226"/>
      <c r="Q70" s="52"/>
      <c r="R70" s="40"/>
      <c r="S70" s="41"/>
      <c r="T70" s="41"/>
      <c r="U70" s="41"/>
      <c r="V70" s="41"/>
      <c r="W70" s="40"/>
      <c r="X70" s="40"/>
      <c r="Y70" s="40"/>
      <c r="Z70" s="40"/>
    </row>
    <row r="71" spans="1:26">
      <c r="A71"/>
      <c r="C71"/>
      <c r="D71" s="128"/>
      <c r="H71" s="40"/>
      <c r="I71" s="40"/>
      <c r="J71" s="157"/>
      <c r="K71" s="40"/>
      <c r="L71" s="40"/>
      <c r="M71" s="40"/>
      <c r="N71" s="41"/>
      <c r="O71" s="41"/>
      <c r="P71" s="226"/>
      <c r="Q71" s="52"/>
      <c r="R71" s="40"/>
      <c r="S71" s="41"/>
      <c r="T71" s="41"/>
      <c r="U71" s="41"/>
      <c r="V71" s="41"/>
      <c r="W71" s="40"/>
      <c r="X71" s="40"/>
      <c r="Y71" s="40"/>
      <c r="Z71" s="40"/>
    </row>
    <row r="72" spans="1:26">
      <c r="A72"/>
      <c r="C72"/>
      <c r="D72" s="128"/>
      <c r="H72" s="40"/>
      <c r="I72" s="40"/>
      <c r="J72" s="157"/>
      <c r="K72" s="40"/>
      <c r="L72" s="40"/>
      <c r="M72" s="40"/>
      <c r="N72" s="41"/>
      <c r="O72" s="41"/>
      <c r="P72" s="226"/>
      <c r="Q72" s="52"/>
      <c r="R72" s="40"/>
      <c r="S72" s="41"/>
      <c r="T72" s="41"/>
      <c r="U72" s="41"/>
      <c r="V72" s="41"/>
      <c r="W72" s="40"/>
      <c r="X72" s="40"/>
      <c r="Y72" s="40"/>
      <c r="Z72" s="40"/>
    </row>
    <row r="73" spans="1:26">
      <c r="A73"/>
      <c r="C73"/>
      <c r="D73" s="128"/>
      <c r="H73" s="40"/>
      <c r="I73" s="40"/>
      <c r="J73" s="157"/>
      <c r="K73" s="40"/>
      <c r="L73" s="40"/>
      <c r="M73" s="40"/>
      <c r="N73" s="41"/>
      <c r="O73" s="41"/>
      <c r="P73" s="226"/>
      <c r="Q73" s="52"/>
      <c r="R73" s="40"/>
      <c r="S73" s="41"/>
      <c r="T73" s="41"/>
      <c r="U73" s="41"/>
      <c r="V73" s="41"/>
      <c r="W73" s="40"/>
      <c r="X73" s="40"/>
      <c r="Y73" s="40"/>
      <c r="Z73" s="40"/>
    </row>
    <row r="74" spans="1:26">
      <c r="A74"/>
      <c r="C74"/>
      <c r="D74" s="128"/>
      <c r="H74" s="40"/>
      <c r="I74" s="40"/>
      <c r="J74" s="157"/>
      <c r="K74" s="40"/>
      <c r="L74" s="40"/>
      <c r="M74" s="40"/>
      <c r="N74" s="41"/>
      <c r="O74" s="41"/>
      <c r="P74" s="226"/>
      <c r="Q74" s="52"/>
      <c r="R74" s="40"/>
      <c r="S74" s="41"/>
      <c r="T74" s="41"/>
      <c r="U74" s="41"/>
      <c r="V74" s="41"/>
      <c r="W74" s="40"/>
      <c r="X74" s="40"/>
      <c r="Y74" s="40"/>
      <c r="Z74" s="40"/>
    </row>
    <row r="75" spans="1:26">
      <c r="A75"/>
      <c r="C75"/>
      <c r="D75" s="128"/>
      <c r="H75" s="40"/>
      <c r="I75" s="40"/>
      <c r="J75" s="157"/>
      <c r="K75" s="40"/>
      <c r="L75" s="40"/>
      <c r="M75" s="40"/>
      <c r="N75" s="41"/>
      <c r="O75" s="41"/>
      <c r="P75" s="226"/>
      <c r="Q75" s="52"/>
      <c r="R75" s="40"/>
      <c r="S75" s="41"/>
      <c r="T75" s="41"/>
      <c r="U75" s="41"/>
      <c r="V75" s="41"/>
      <c r="W75" s="40"/>
      <c r="X75" s="40"/>
      <c r="Y75" s="40"/>
      <c r="Z75" s="40"/>
    </row>
    <row r="76" spans="1:26">
      <c r="A76"/>
      <c r="C76"/>
      <c r="D76" s="128"/>
      <c r="H76" s="40"/>
      <c r="I76" s="40"/>
      <c r="J76" s="157"/>
      <c r="K76" s="40"/>
      <c r="L76" s="40"/>
      <c r="M76" s="40"/>
      <c r="N76" s="41"/>
      <c r="O76" s="41"/>
      <c r="P76" s="226"/>
      <c r="Q76" s="52"/>
      <c r="R76" s="40"/>
      <c r="S76" s="41"/>
      <c r="T76" s="41"/>
      <c r="U76" s="41"/>
      <c r="V76" s="41"/>
      <c r="W76" s="40"/>
      <c r="X76" s="40"/>
      <c r="Y76" s="40"/>
      <c r="Z76" s="40"/>
    </row>
    <row r="77" spans="1:26">
      <c r="A77"/>
      <c r="C77"/>
      <c r="D77" s="128"/>
      <c r="H77" s="40"/>
      <c r="I77" s="40"/>
      <c r="J77" s="157"/>
      <c r="K77" s="40"/>
      <c r="L77" s="40"/>
      <c r="M77" s="40"/>
      <c r="N77" s="41"/>
      <c r="O77" s="41"/>
      <c r="P77" s="226"/>
      <c r="Q77" s="52"/>
      <c r="R77" s="40"/>
      <c r="S77" s="41"/>
      <c r="T77" s="41"/>
      <c r="U77" s="41"/>
      <c r="V77" s="41"/>
      <c r="W77" s="40"/>
      <c r="X77" s="40"/>
      <c r="Y77" s="40"/>
      <c r="Z77" s="40"/>
    </row>
    <row r="78" spans="1:26">
      <c r="A78"/>
      <c r="C78"/>
      <c r="D78" s="128"/>
      <c r="H78" s="40"/>
      <c r="I78" s="40"/>
      <c r="J78" s="157"/>
      <c r="K78" s="40"/>
      <c r="L78" s="40"/>
      <c r="M78" s="40"/>
      <c r="N78" s="41"/>
      <c r="O78" s="41"/>
      <c r="P78" s="226"/>
      <c r="Q78" s="52"/>
      <c r="R78" s="40"/>
      <c r="S78" s="41"/>
      <c r="T78" s="41"/>
      <c r="U78" s="41"/>
      <c r="V78" s="41"/>
      <c r="W78" s="40"/>
      <c r="X78" s="40"/>
      <c r="Y78" s="40"/>
      <c r="Z78" s="40"/>
    </row>
    <row r="79" spans="1:26">
      <c r="A79"/>
      <c r="C79"/>
      <c r="D79" s="128"/>
      <c r="H79" s="40"/>
      <c r="I79" s="40"/>
      <c r="J79" s="157"/>
      <c r="K79" s="40"/>
      <c r="L79" s="40"/>
      <c r="M79" s="40"/>
      <c r="N79" s="41"/>
      <c r="O79" s="41"/>
      <c r="P79" s="226"/>
      <c r="Q79" s="52"/>
      <c r="R79" s="40"/>
      <c r="S79" s="41"/>
      <c r="T79" s="41"/>
      <c r="U79" s="41"/>
      <c r="V79" s="41"/>
      <c r="W79" s="40"/>
      <c r="X79" s="40"/>
      <c r="Y79" s="40"/>
      <c r="Z79" s="40"/>
    </row>
    <row r="80" spans="1:26">
      <c r="A80"/>
      <c r="C80"/>
      <c r="D80" s="128"/>
      <c r="H80" s="40"/>
      <c r="I80" s="40"/>
      <c r="J80" s="157"/>
      <c r="K80" s="40"/>
      <c r="L80" s="40"/>
      <c r="M80" s="40"/>
      <c r="N80" s="41"/>
      <c r="O80" s="41"/>
      <c r="P80" s="226"/>
      <c r="Q80" s="52"/>
      <c r="R80" s="40"/>
      <c r="S80" s="41"/>
      <c r="T80" s="41"/>
      <c r="U80" s="41"/>
      <c r="V80" s="41"/>
      <c r="W80" s="40"/>
      <c r="X80" s="40"/>
      <c r="Y80" s="40"/>
      <c r="Z80" s="40"/>
    </row>
    <row r="81" spans="1:26">
      <c r="A81"/>
      <c r="C81"/>
      <c r="D81" s="128"/>
      <c r="H81" s="40"/>
      <c r="I81" s="40"/>
      <c r="J81" s="157"/>
      <c r="K81" s="40"/>
      <c r="L81" s="40"/>
      <c r="M81" s="40"/>
      <c r="N81" s="41"/>
      <c r="O81" s="41"/>
      <c r="P81" s="226"/>
      <c r="Q81" s="52"/>
      <c r="R81" s="40"/>
      <c r="S81" s="41"/>
      <c r="T81" s="41"/>
      <c r="U81" s="41"/>
      <c r="V81" s="41"/>
      <c r="W81" s="40"/>
      <c r="X81" s="40"/>
      <c r="Y81" s="40"/>
      <c r="Z81" s="40"/>
    </row>
    <row r="82" spans="1:26">
      <c r="A82"/>
      <c r="C82"/>
      <c r="D82" s="128"/>
      <c r="H82" s="40"/>
      <c r="I82" s="40"/>
      <c r="J82" s="157"/>
      <c r="K82" s="40"/>
      <c r="L82" s="40"/>
      <c r="M82" s="40"/>
      <c r="N82" s="41"/>
      <c r="O82" s="41"/>
      <c r="P82" s="226"/>
      <c r="Q82" s="52"/>
      <c r="R82" s="40"/>
      <c r="S82" s="41"/>
      <c r="T82" s="41"/>
      <c r="U82" s="41"/>
      <c r="V82" s="41"/>
      <c r="W82" s="40"/>
      <c r="X82" s="40"/>
      <c r="Y82" s="40"/>
      <c r="Z82" s="40"/>
    </row>
    <row r="83" spans="1:26">
      <c r="A83"/>
      <c r="C83"/>
      <c r="D83" s="128"/>
      <c r="H83" s="40"/>
      <c r="I83" s="40"/>
      <c r="J83" s="157"/>
      <c r="K83" s="40"/>
      <c r="L83" s="40"/>
      <c r="M83" s="40"/>
      <c r="N83" s="41"/>
      <c r="O83" s="41"/>
      <c r="P83" s="226"/>
      <c r="Q83" s="52"/>
      <c r="R83" s="40"/>
      <c r="S83" s="41"/>
      <c r="T83" s="41"/>
      <c r="U83" s="41"/>
      <c r="V83" s="41"/>
      <c r="W83" s="40"/>
      <c r="X83" s="40"/>
      <c r="Y83" s="40"/>
      <c r="Z83" s="40"/>
    </row>
    <row r="84" spans="1:26">
      <c r="A84"/>
      <c r="C84"/>
      <c r="D84" s="128"/>
      <c r="H84" s="40"/>
      <c r="I84" s="40"/>
      <c r="J84" s="157"/>
      <c r="K84" s="40"/>
      <c r="L84" s="40"/>
      <c r="M84" s="40"/>
      <c r="N84" s="41"/>
      <c r="O84" s="41"/>
      <c r="P84" s="226"/>
      <c r="Q84" s="52"/>
      <c r="R84" s="40"/>
      <c r="S84" s="41"/>
      <c r="T84" s="41"/>
      <c r="U84" s="41"/>
      <c r="V84" s="41"/>
      <c r="W84" s="40"/>
      <c r="X84" s="40"/>
      <c r="Y84" s="40"/>
      <c r="Z84" s="40"/>
    </row>
    <row r="85" spans="1:26">
      <c r="A85"/>
      <c r="C85"/>
      <c r="D85" s="128"/>
      <c r="H85" s="40"/>
      <c r="I85" s="40"/>
      <c r="J85" s="157"/>
      <c r="K85" s="40"/>
      <c r="L85" s="40"/>
      <c r="M85" s="40"/>
      <c r="N85" s="41"/>
      <c r="O85" s="41"/>
      <c r="P85" s="226"/>
      <c r="Q85" s="52"/>
      <c r="R85" s="40"/>
      <c r="S85" s="41"/>
      <c r="T85" s="41"/>
      <c r="U85" s="41"/>
      <c r="V85" s="41"/>
      <c r="W85" s="40"/>
      <c r="X85" s="40"/>
      <c r="Y85" s="40"/>
      <c r="Z85" s="40"/>
    </row>
    <row r="86" spans="1:26">
      <c r="A86"/>
      <c r="C86"/>
      <c r="D86" s="128"/>
      <c r="H86" s="40"/>
      <c r="I86" s="40"/>
      <c r="J86" s="157"/>
      <c r="K86" s="40"/>
      <c r="L86" s="40"/>
      <c r="M86" s="40"/>
      <c r="N86" s="41"/>
      <c r="O86" s="41"/>
      <c r="P86" s="226"/>
      <c r="Q86" s="52"/>
      <c r="R86" s="40"/>
      <c r="S86" s="41"/>
      <c r="T86" s="41"/>
      <c r="U86" s="41"/>
      <c r="V86" s="41"/>
      <c r="W86" s="40"/>
      <c r="X86" s="40"/>
      <c r="Y86" s="40"/>
      <c r="Z86" s="40"/>
    </row>
    <row r="87" spans="1:26">
      <c r="A87"/>
      <c r="C87"/>
      <c r="D87" s="128"/>
      <c r="H87" s="40"/>
      <c r="I87" s="40"/>
      <c r="J87" s="157"/>
      <c r="K87" s="40"/>
      <c r="L87" s="40"/>
      <c r="M87" s="40"/>
      <c r="N87" s="41"/>
      <c r="O87" s="41"/>
      <c r="P87" s="226"/>
      <c r="Q87" s="52"/>
      <c r="R87" s="40"/>
      <c r="S87" s="41"/>
      <c r="T87" s="41"/>
      <c r="U87" s="41"/>
      <c r="V87" s="41"/>
      <c r="W87" s="40"/>
      <c r="X87" s="40"/>
      <c r="Y87" s="40"/>
      <c r="Z87" s="40"/>
    </row>
    <row r="88" spans="1:26">
      <c r="A88"/>
      <c r="C88"/>
      <c r="D88" s="128"/>
      <c r="H88" s="40"/>
      <c r="I88" s="40"/>
      <c r="J88" s="157"/>
      <c r="K88" s="40"/>
      <c r="L88" s="40"/>
      <c r="M88" s="40"/>
      <c r="N88" s="41"/>
      <c r="O88" s="41"/>
      <c r="P88" s="226"/>
      <c r="Q88" s="52"/>
      <c r="R88" s="40"/>
      <c r="S88" s="41"/>
      <c r="T88" s="41"/>
      <c r="U88" s="41"/>
      <c r="V88" s="41"/>
      <c r="W88" s="40"/>
      <c r="X88" s="40"/>
      <c r="Y88" s="40"/>
      <c r="Z88" s="40"/>
    </row>
    <row r="89" spans="1:26">
      <c r="A89"/>
      <c r="C89"/>
      <c r="D89" s="128"/>
      <c r="H89" s="40"/>
      <c r="I89" s="40"/>
      <c r="J89" s="157"/>
      <c r="K89" s="40"/>
      <c r="L89" s="40"/>
      <c r="M89" s="40"/>
      <c r="N89" s="41"/>
      <c r="O89" s="41"/>
      <c r="P89" s="226"/>
      <c r="Q89" s="52"/>
      <c r="R89" s="40"/>
      <c r="S89" s="41"/>
      <c r="T89" s="41"/>
      <c r="U89" s="41"/>
      <c r="V89" s="41"/>
      <c r="W89" s="40"/>
      <c r="X89" s="40"/>
      <c r="Y89" s="40"/>
      <c r="Z89" s="40"/>
    </row>
    <row r="90" spans="1:26">
      <c r="A90"/>
      <c r="C90"/>
      <c r="D90" s="128"/>
      <c r="H90" s="40"/>
      <c r="I90" s="40"/>
      <c r="J90" s="157"/>
      <c r="K90" s="40"/>
      <c r="L90" s="40"/>
      <c r="M90" s="40"/>
      <c r="N90" s="41"/>
      <c r="O90" s="41"/>
      <c r="P90" s="226"/>
      <c r="Q90" s="52"/>
      <c r="R90" s="40"/>
      <c r="S90" s="41"/>
      <c r="T90" s="41"/>
      <c r="U90" s="41"/>
      <c r="V90" s="41"/>
      <c r="W90" s="40"/>
      <c r="X90" s="40"/>
      <c r="Y90" s="40"/>
      <c r="Z90" s="40"/>
    </row>
    <row r="91" spans="1:26">
      <c r="A91"/>
      <c r="C91"/>
      <c r="D91" s="128"/>
      <c r="H91" s="40"/>
      <c r="I91" s="40"/>
      <c r="J91" s="157"/>
      <c r="K91" s="40"/>
      <c r="L91" s="40"/>
      <c r="M91" s="40"/>
      <c r="N91" s="41"/>
      <c r="O91" s="41"/>
      <c r="P91" s="226"/>
      <c r="Q91" s="52"/>
      <c r="R91" s="40"/>
      <c r="S91" s="41"/>
      <c r="T91" s="41"/>
      <c r="U91" s="41"/>
      <c r="V91" s="41"/>
      <c r="W91" s="40"/>
      <c r="X91" s="40"/>
      <c r="Y91" s="40"/>
      <c r="Z91" s="40"/>
    </row>
    <row r="92" spans="1:26">
      <c r="A92"/>
      <c r="C92"/>
      <c r="D92" s="128"/>
      <c r="H92" s="40"/>
      <c r="I92" s="40"/>
      <c r="J92" s="157"/>
      <c r="K92" s="40"/>
      <c r="L92" s="40"/>
      <c r="M92" s="40"/>
      <c r="N92" s="41"/>
      <c r="O92" s="41"/>
      <c r="P92" s="226"/>
      <c r="Q92" s="52"/>
      <c r="R92" s="40"/>
      <c r="S92" s="41"/>
      <c r="T92" s="41"/>
      <c r="U92" s="41"/>
      <c r="V92" s="41"/>
      <c r="W92" s="40"/>
      <c r="X92" s="40"/>
      <c r="Y92" s="40"/>
      <c r="Z92" s="40"/>
    </row>
    <row r="93" spans="1:26">
      <c r="A93"/>
      <c r="C93"/>
      <c r="D93" s="128"/>
      <c r="H93" s="40"/>
      <c r="I93" s="40"/>
      <c r="J93" s="157"/>
      <c r="K93" s="40"/>
      <c r="L93" s="40"/>
      <c r="M93" s="40"/>
      <c r="N93" s="41"/>
      <c r="O93" s="41"/>
      <c r="P93" s="226"/>
      <c r="Q93" s="52"/>
      <c r="R93" s="40"/>
      <c r="S93" s="41"/>
      <c r="T93" s="41"/>
      <c r="U93" s="41"/>
      <c r="V93" s="41"/>
      <c r="W93" s="40"/>
      <c r="X93" s="40"/>
      <c r="Y93" s="40"/>
      <c r="Z93" s="40"/>
    </row>
    <row r="94" spans="1:26">
      <c r="A94"/>
      <c r="C94"/>
      <c r="D94" s="128"/>
      <c r="H94" s="40"/>
      <c r="I94" s="40"/>
      <c r="J94" s="157"/>
      <c r="K94" s="40"/>
      <c r="L94" s="40"/>
      <c r="M94" s="40"/>
      <c r="N94" s="41"/>
      <c r="O94" s="41"/>
      <c r="P94" s="226"/>
      <c r="Q94" s="52"/>
      <c r="R94" s="40"/>
      <c r="S94" s="41"/>
      <c r="T94" s="41"/>
      <c r="U94" s="41"/>
      <c r="V94" s="41"/>
      <c r="W94" s="40"/>
      <c r="X94" s="40"/>
      <c r="Y94" s="40"/>
      <c r="Z94" s="40"/>
    </row>
    <row r="95" spans="1:26">
      <c r="A95"/>
      <c r="C95"/>
      <c r="D95" s="128"/>
      <c r="H95" s="40"/>
      <c r="I95" s="40"/>
      <c r="J95" s="157"/>
      <c r="K95" s="40"/>
      <c r="L95" s="40"/>
      <c r="M95" s="40"/>
      <c r="N95" s="41"/>
      <c r="O95" s="41"/>
      <c r="P95" s="226"/>
      <c r="Q95" s="52"/>
      <c r="R95" s="40"/>
      <c r="S95" s="41"/>
      <c r="T95" s="41"/>
      <c r="U95" s="41"/>
      <c r="V95" s="41"/>
      <c r="W95" s="40"/>
      <c r="X95" s="40"/>
      <c r="Y95" s="40"/>
      <c r="Z95" s="40"/>
    </row>
    <row r="96" spans="1:26">
      <c r="A96"/>
      <c r="C96"/>
      <c r="D96" s="128"/>
      <c r="H96" s="40"/>
      <c r="I96" s="40"/>
      <c r="J96" s="157"/>
      <c r="K96" s="40"/>
      <c r="L96" s="40"/>
      <c r="M96" s="40"/>
      <c r="N96" s="41"/>
      <c r="O96" s="41"/>
      <c r="P96" s="226"/>
      <c r="Q96" s="52"/>
      <c r="R96" s="40"/>
      <c r="S96" s="41"/>
      <c r="T96" s="41"/>
      <c r="U96" s="41"/>
      <c r="V96" s="41"/>
      <c r="W96" s="40"/>
      <c r="X96" s="40"/>
      <c r="Y96" s="40"/>
      <c r="Z96" s="40"/>
    </row>
    <row r="97" spans="1:26">
      <c r="A97"/>
      <c r="C97"/>
      <c r="D97" s="128"/>
      <c r="H97" s="40"/>
      <c r="I97" s="40"/>
      <c r="J97" s="157"/>
      <c r="K97" s="40"/>
      <c r="L97" s="40"/>
      <c r="M97" s="40"/>
      <c r="N97" s="41"/>
      <c r="O97" s="41"/>
      <c r="P97" s="226"/>
      <c r="Q97" s="52"/>
      <c r="R97" s="40"/>
      <c r="S97" s="41"/>
      <c r="T97" s="41"/>
      <c r="U97" s="41"/>
      <c r="V97" s="41"/>
      <c r="W97" s="40"/>
      <c r="X97" s="40"/>
      <c r="Y97" s="40"/>
      <c r="Z97" s="40"/>
    </row>
    <row r="98" spans="1:26">
      <c r="A98"/>
      <c r="C98"/>
      <c r="D98" s="128"/>
      <c r="H98" s="40"/>
      <c r="I98" s="40"/>
      <c r="J98" s="157"/>
      <c r="K98" s="40"/>
      <c r="L98" s="40"/>
      <c r="M98" s="40"/>
      <c r="N98" s="41"/>
      <c r="O98" s="41"/>
      <c r="P98" s="226"/>
      <c r="Q98" s="52"/>
      <c r="R98" s="40"/>
      <c r="S98" s="41"/>
      <c r="T98" s="41"/>
      <c r="U98" s="41"/>
      <c r="V98" s="41"/>
      <c r="W98" s="40"/>
      <c r="X98" s="40"/>
      <c r="Y98" s="40"/>
      <c r="Z98" s="40"/>
    </row>
    <row r="99" spans="1:26">
      <c r="A99"/>
      <c r="C99"/>
      <c r="D99" s="128"/>
      <c r="H99" s="40"/>
      <c r="I99" s="40"/>
      <c r="J99" s="157"/>
      <c r="K99" s="40"/>
      <c r="L99" s="40"/>
      <c r="M99" s="40"/>
      <c r="N99" s="41"/>
      <c r="O99" s="41"/>
      <c r="P99" s="226"/>
      <c r="Q99" s="52"/>
      <c r="R99" s="40"/>
      <c r="S99" s="41"/>
      <c r="T99" s="41"/>
      <c r="U99" s="41"/>
      <c r="V99" s="41"/>
      <c r="W99" s="40"/>
      <c r="X99" s="40"/>
      <c r="Y99" s="40"/>
      <c r="Z99" s="40"/>
    </row>
    <row r="100" spans="1:26">
      <c r="A100"/>
      <c r="C100"/>
      <c r="D100" s="128"/>
      <c r="H100" s="40"/>
      <c r="I100" s="40"/>
      <c r="J100" s="157"/>
      <c r="K100" s="40"/>
      <c r="L100" s="40"/>
      <c r="M100" s="40"/>
      <c r="N100" s="41"/>
      <c r="O100" s="41"/>
      <c r="P100" s="226"/>
      <c r="Q100" s="52"/>
      <c r="R100" s="40"/>
      <c r="S100" s="41"/>
      <c r="T100" s="41"/>
      <c r="U100" s="41"/>
      <c r="V100" s="41"/>
      <c r="W100" s="40"/>
      <c r="X100" s="40"/>
      <c r="Y100" s="40"/>
      <c r="Z100" s="40"/>
    </row>
    <row r="101" spans="1:26">
      <c r="A101"/>
      <c r="C101"/>
      <c r="D101" s="128"/>
      <c r="H101" s="40"/>
      <c r="I101" s="40"/>
      <c r="J101" s="157"/>
      <c r="K101" s="40"/>
      <c r="L101" s="40"/>
      <c r="M101" s="40"/>
      <c r="N101" s="41"/>
      <c r="O101" s="41"/>
      <c r="P101" s="226"/>
      <c r="Q101" s="52"/>
      <c r="R101" s="40"/>
      <c r="S101" s="41"/>
      <c r="T101" s="41"/>
      <c r="U101" s="41"/>
      <c r="V101" s="41"/>
      <c r="W101" s="40"/>
      <c r="X101" s="40"/>
      <c r="Y101" s="40"/>
      <c r="Z101" s="40"/>
    </row>
    <row r="102" spans="1:26">
      <c r="A102"/>
      <c r="C102"/>
      <c r="D102" s="128"/>
      <c r="H102" s="40"/>
      <c r="I102" s="40"/>
      <c r="J102" s="157"/>
      <c r="K102" s="40"/>
      <c r="L102" s="40"/>
      <c r="M102" s="40"/>
      <c r="N102" s="41"/>
      <c r="O102" s="41"/>
      <c r="P102" s="226"/>
      <c r="Q102" s="52"/>
      <c r="R102" s="40"/>
      <c r="S102" s="41"/>
      <c r="T102" s="41"/>
      <c r="U102" s="41"/>
      <c r="V102" s="41"/>
      <c r="W102" s="40"/>
      <c r="X102" s="40"/>
      <c r="Y102" s="40"/>
      <c r="Z102" s="40"/>
    </row>
    <row r="103" spans="1:26">
      <c r="A103"/>
      <c r="C103"/>
      <c r="D103" s="128"/>
      <c r="H103" s="40"/>
      <c r="I103" s="40"/>
      <c r="J103" s="157"/>
      <c r="K103" s="40"/>
      <c r="L103" s="40"/>
      <c r="M103" s="40"/>
      <c r="N103" s="41"/>
      <c r="O103" s="41"/>
      <c r="P103" s="226"/>
      <c r="Q103" s="52"/>
      <c r="R103" s="40"/>
      <c r="S103" s="41"/>
      <c r="T103" s="41"/>
      <c r="U103" s="41"/>
      <c r="V103" s="41"/>
      <c r="W103" s="40"/>
      <c r="X103" s="40"/>
      <c r="Y103" s="40"/>
      <c r="Z103" s="40"/>
    </row>
    <row r="104" spans="1:26">
      <c r="A104"/>
      <c r="C104"/>
      <c r="D104" s="128"/>
      <c r="H104" s="40"/>
      <c r="I104" s="40"/>
      <c r="J104" s="157"/>
      <c r="K104" s="40"/>
      <c r="L104" s="40"/>
      <c r="M104" s="40"/>
      <c r="N104" s="41"/>
      <c r="O104" s="41"/>
      <c r="P104" s="226"/>
      <c r="Q104" s="52"/>
      <c r="R104" s="40"/>
      <c r="S104" s="41"/>
      <c r="T104" s="41"/>
      <c r="U104" s="41"/>
      <c r="V104" s="41"/>
      <c r="W104" s="40"/>
      <c r="X104" s="40"/>
      <c r="Y104" s="40"/>
      <c r="Z104" s="40"/>
    </row>
    <row r="105" spans="1:26">
      <c r="A105"/>
      <c r="C105"/>
      <c r="D105" s="128"/>
      <c r="H105" s="40"/>
      <c r="I105" s="40"/>
      <c r="J105" s="157"/>
      <c r="K105" s="40"/>
      <c r="L105" s="40"/>
      <c r="M105" s="40"/>
      <c r="N105" s="41"/>
      <c r="O105" s="41"/>
      <c r="P105" s="226"/>
      <c r="Q105" s="52"/>
      <c r="R105" s="40"/>
      <c r="S105" s="41"/>
      <c r="T105" s="41"/>
      <c r="U105" s="41"/>
      <c r="V105" s="41"/>
      <c r="W105" s="40"/>
      <c r="X105" s="40"/>
      <c r="Y105" s="40"/>
      <c r="Z105" s="40"/>
    </row>
    <row r="106" spans="1:26">
      <c r="A106"/>
      <c r="C106"/>
      <c r="D106" s="128"/>
      <c r="H106" s="40"/>
      <c r="I106" s="40"/>
      <c r="J106" s="157"/>
      <c r="K106" s="40"/>
      <c r="L106" s="40"/>
      <c r="M106" s="40"/>
      <c r="N106" s="41"/>
      <c r="O106" s="41"/>
      <c r="P106" s="226"/>
      <c r="Q106" s="52"/>
      <c r="R106" s="40"/>
      <c r="S106" s="41"/>
      <c r="T106" s="41"/>
      <c r="U106" s="41"/>
      <c r="V106" s="41"/>
      <c r="W106" s="40"/>
      <c r="X106" s="40"/>
      <c r="Y106" s="40"/>
      <c r="Z106" s="40"/>
    </row>
    <row r="107" spans="1:26">
      <c r="A107"/>
      <c r="C107"/>
      <c r="D107" s="128"/>
      <c r="H107" s="40"/>
      <c r="I107" s="40"/>
      <c r="J107" s="157"/>
      <c r="K107" s="40"/>
      <c r="L107" s="40"/>
      <c r="M107" s="40"/>
      <c r="N107" s="41"/>
      <c r="O107" s="41"/>
      <c r="P107" s="226"/>
      <c r="Q107" s="52"/>
      <c r="R107" s="40"/>
      <c r="S107" s="41"/>
      <c r="T107" s="41"/>
      <c r="U107" s="41"/>
      <c r="V107" s="41"/>
      <c r="W107" s="40"/>
      <c r="X107" s="40"/>
      <c r="Y107" s="40"/>
      <c r="Z107" s="40"/>
    </row>
    <row r="108" spans="1:26">
      <c r="A108"/>
      <c r="C108"/>
      <c r="D108" s="128"/>
      <c r="H108" s="40"/>
      <c r="I108" s="40"/>
      <c r="J108" s="157"/>
      <c r="K108" s="40"/>
      <c r="L108" s="40"/>
      <c r="M108" s="40"/>
      <c r="N108" s="41"/>
      <c r="O108" s="41"/>
      <c r="P108" s="226"/>
      <c r="Q108" s="52"/>
      <c r="R108" s="40"/>
      <c r="S108" s="41"/>
      <c r="T108" s="41"/>
      <c r="U108" s="41"/>
      <c r="V108" s="41"/>
      <c r="W108" s="40"/>
      <c r="X108" s="40"/>
      <c r="Y108" s="40"/>
      <c r="Z108" s="40"/>
    </row>
    <row r="109" spans="1:26">
      <c r="A109"/>
      <c r="C109"/>
      <c r="D109" s="128"/>
      <c r="H109" s="40"/>
      <c r="I109" s="40"/>
      <c r="J109" s="157"/>
      <c r="K109" s="40"/>
      <c r="L109" s="40"/>
      <c r="M109" s="40"/>
      <c r="N109" s="41"/>
      <c r="O109" s="41"/>
      <c r="P109" s="226"/>
      <c r="Q109" s="52"/>
      <c r="R109" s="40"/>
      <c r="S109" s="41"/>
      <c r="T109" s="41"/>
      <c r="U109" s="41"/>
      <c r="V109" s="41"/>
      <c r="W109" s="40"/>
      <c r="X109" s="40"/>
      <c r="Y109" s="40"/>
      <c r="Z109" s="40"/>
    </row>
    <row r="110" spans="1:26">
      <c r="A110"/>
      <c r="C110"/>
      <c r="D110" s="128"/>
      <c r="H110" s="40"/>
      <c r="I110" s="40"/>
      <c r="J110" s="157"/>
      <c r="K110" s="40"/>
      <c r="L110" s="40"/>
      <c r="M110" s="40"/>
      <c r="N110" s="41"/>
      <c r="O110" s="41"/>
      <c r="P110" s="226"/>
      <c r="Q110" s="52"/>
      <c r="R110" s="40"/>
      <c r="S110" s="41"/>
      <c r="T110" s="41"/>
      <c r="U110" s="41"/>
      <c r="V110" s="41"/>
      <c r="W110" s="40"/>
      <c r="X110" s="40"/>
      <c r="Y110" s="40"/>
      <c r="Z110" s="40"/>
    </row>
    <row r="111" spans="1:26">
      <c r="A111"/>
      <c r="C111"/>
      <c r="D111" s="128"/>
      <c r="H111" s="40"/>
      <c r="I111" s="40"/>
      <c r="J111" s="157"/>
      <c r="K111" s="40"/>
      <c r="L111" s="40"/>
      <c r="M111" s="40"/>
      <c r="N111" s="41"/>
      <c r="O111" s="41"/>
      <c r="P111" s="226"/>
      <c r="Q111" s="52"/>
      <c r="R111" s="40"/>
      <c r="S111" s="41"/>
      <c r="T111" s="41"/>
      <c r="U111" s="41"/>
      <c r="V111" s="41"/>
      <c r="W111" s="40"/>
      <c r="X111" s="40"/>
      <c r="Y111" s="40"/>
      <c r="Z111" s="40"/>
    </row>
    <row r="112" spans="1:26">
      <c r="A112"/>
      <c r="C112"/>
      <c r="D112" s="128"/>
      <c r="H112" s="40"/>
      <c r="I112" s="40"/>
      <c r="J112" s="157"/>
      <c r="K112" s="40"/>
      <c r="L112" s="40"/>
      <c r="M112" s="40"/>
      <c r="N112" s="41"/>
      <c r="O112" s="41"/>
      <c r="P112" s="226"/>
      <c r="Q112" s="52"/>
      <c r="R112" s="40"/>
      <c r="S112" s="41"/>
      <c r="T112" s="41"/>
      <c r="U112" s="41"/>
      <c r="V112" s="41"/>
      <c r="W112" s="40"/>
      <c r="X112" s="40"/>
      <c r="Y112" s="40"/>
      <c r="Z112" s="40"/>
    </row>
    <row r="113" spans="1:26">
      <c r="A113"/>
      <c r="C113"/>
      <c r="D113" s="128"/>
      <c r="H113" s="40"/>
      <c r="I113" s="40"/>
      <c r="J113" s="157"/>
      <c r="K113" s="40"/>
      <c r="L113" s="40"/>
      <c r="M113" s="40"/>
      <c r="N113" s="41"/>
      <c r="O113" s="41"/>
      <c r="P113" s="226"/>
      <c r="Q113" s="52"/>
      <c r="R113" s="40"/>
      <c r="S113" s="41"/>
      <c r="T113" s="41"/>
      <c r="U113" s="41"/>
      <c r="V113" s="41"/>
      <c r="W113" s="40"/>
      <c r="X113" s="40"/>
      <c r="Y113" s="40"/>
      <c r="Z113" s="40"/>
    </row>
    <row r="114" spans="1:26">
      <c r="A114"/>
      <c r="C114"/>
      <c r="D114" s="128"/>
      <c r="H114" s="40"/>
      <c r="I114" s="40"/>
      <c r="J114" s="157"/>
      <c r="K114" s="40"/>
      <c r="L114" s="40"/>
      <c r="M114" s="40"/>
      <c r="N114" s="41"/>
      <c r="O114" s="41"/>
      <c r="P114" s="226"/>
      <c r="Q114" s="52"/>
      <c r="R114" s="40"/>
      <c r="S114" s="41"/>
      <c r="T114" s="41"/>
      <c r="U114" s="41"/>
      <c r="V114" s="41"/>
      <c r="W114" s="40"/>
      <c r="X114" s="40"/>
      <c r="Y114" s="40"/>
      <c r="Z114" s="40"/>
    </row>
    <row r="115" spans="1:26">
      <c r="A115"/>
      <c r="C115"/>
      <c r="D115" s="128"/>
      <c r="H115" s="40"/>
      <c r="I115" s="40"/>
      <c r="J115" s="157"/>
      <c r="K115" s="40"/>
      <c r="L115" s="40"/>
      <c r="M115" s="40"/>
      <c r="N115" s="41"/>
      <c r="O115" s="41"/>
      <c r="P115" s="226"/>
      <c r="Q115" s="52"/>
      <c r="R115" s="40"/>
      <c r="S115" s="41"/>
      <c r="T115" s="41"/>
      <c r="U115" s="41"/>
      <c r="V115" s="41"/>
      <c r="W115" s="40"/>
      <c r="X115" s="40"/>
      <c r="Y115" s="40"/>
      <c r="Z115" s="40"/>
    </row>
    <row r="116" spans="1:26">
      <c r="A116"/>
      <c r="C116"/>
      <c r="D116" s="128"/>
      <c r="H116" s="40"/>
      <c r="I116" s="40"/>
      <c r="J116" s="157"/>
      <c r="K116" s="40"/>
      <c r="L116" s="40"/>
      <c r="M116" s="40"/>
      <c r="N116" s="41"/>
      <c r="O116" s="41"/>
      <c r="P116" s="226"/>
      <c r="Q116" s="52"/>
      <c r="R116" s="40"/>
      <c r="S116" s="41"/>
      <c r="T116" s="41"/>
      <c r="U116" s="41"/>
      <c r="V116" s="41"/>
      <c r="W116" s="40"/>
      <c r="X116" s="40"/>
      <c r="Y116" s="40"/>
      <c r="Z116" s="40"/>
    </row>
    <row r="117" spans="1:26">
      <c r="A117"/>
      <c r="C117"/>
      <c r="D117" s="128"/>
      <c r="H117" s="40"/>
      <c r="I117" s="40"/>
      <c r="J117" s="157"/>
      <c r="K117" s="40"/>
      <c r="L117" s="40"/>
      <c r="M117" s="40"/>
      <c r="N117" s="41"/>
      <c r="O117" s="41"/>
      <c r="P117" s="226"/>
      <c r="Q117" s="52"/>
      <c r="R117" s="40"/>
      <c r="S117" s="41"/>
      <c r="T117" s="41"/>
      <c r="U117" s="41"/>
      <c r="V117" s="41"/>
      <c r="W117" s="40"/>
      <c r="X117" s="40"/>
      <c r="Y117" s="40"/>
      <c r="Z117" s="40"/>
    </row>
    <row r="118" spans="1:26">
      <c r="A118"/>
      <c r="C118"/>
      <c r="D118" s="128"/>
      <c r="H118" s="40"/>
      <c r="I118" s="40"/>
      <c r="J118" s="157"/>
      <c r="K118" s="40"/>
      <c r="L118" s="40"/>
      <c r="M118" s="40"/>
      <c r="N118" s="41"/>
      <c r="O118" s="41"/>
      <c r="P118" s="226"/>
      <c r="Q118" s="52"/>
      <c r="R118" s="40"/>
      <c r="S118" s="41"/>
      <c r="T118" s="41"/>
      <c r="U118" s="41"/>
      <c r="V118" s="41"/>
      <c r="W118" s="40"/>
      <c r="X118" s="40"/>
      <c r="Y118" s="40"/>
      <c r="Z118" s="40"/>
    </row>
    <row r="119" spans="1:26">
      <c r="A119"/>
      <c r="C119"/>
      <c r="D119" s="128"/>
      <c r="H119" s="40"/>
      <c r="I119" s="40"/>
      <c r="J119" s="157"/>
      <c r="K119" s="40"/>
      <c r="L119" s="40"/>
      <c r="M119" s="40"/>
      <c r="N119" s="41"/>
      <c r="O119" s="41"/>
      <c r="P119" s="226"/>
      <c r="Q119" s="52"/>
      <c r="R119" s="40"/>
      <c r="S119" s="41"/>
      <c r="T119" s="41"/>
      <c r="U119" s="41"/>
      <c r="V119" s="41"/>
      <c r="W119" s="40"/>
      <c r="X119" s="40"/>
      <c r="Y119" s="40"/>
      <c r="Z119" s="40"/>
    </row>
    <row r="120" spans="1:26">
      <c r="A120"/>
      <c r="C120"/>
      <c r="D120" s="128"/>
      <c r="H120" s="40"/>
      <c r="I120" s="40"/>
      <c r="J120" s="157"/>
      <c r="K120" s="40"/>
      <c r="L120" s="40"/>
      <c r="M120" s="40"/>
      <c r="N120" s="41"/>
      <c r="O120" s="41"/>
      <c r="P120" s="226"/>
      <c r="Q120" s="52"/>
      <c r="R120" s="40"/>
      <c r="S120" s="41"/>
      <c r="T120" s="41"/>
      <c r="U120" s="41"/>
      <c r="V120" s="41"/>
      <c r="W120" s="40"/>
      <c r="X120" s="40"/>
      <c r="Y120" s="40"/>
      <c r="Z120" s="40"/>
    </row>
    <row r="121" spans="1:26">
      <c r="A121"/>
      <c r="C121"/>
      <c r="D121" s="128"/>
      <c r="H121" s="40"/>
      <c r="I121" s="40"/>
      <c r="J121" s="157"/>
      <c r="K121" s="40"/>
      <c r="L121" s="40"/>
      <c r="M121" s="40"/>
      <c r="N121" s="41"/>
      <c r="O121" s="41"/>
      <c r="P121" s="226"/>
      <c r="Q121" s="52"/>
      <c r="R121" s="40"/>
      <c r="S121" s="41"/>
      <c r="T121" s="41"/>
      <c r="U121" s="41"/>
      <c r="V121" s="41"/>
      <c r="W121" s="40"/>
      <c r="X121" s="40"/>
      <c r="Y121" s="40"/>
      <c r="Z121" s="40"/>
    </row>
    <row r="122" spans="1:26">
      <c r="A122"/>
      <c r="C122"/>
      <c r="D122" s="128"/>
      <c r="H122" s="40"/>
      <c r="I122" s="40"/>
      <c r="J122" s="157"/>
      <c r="K122" s="40"/>
      <c r="L122" s="40"/>
      <c r="M122" s="40"/>
      <c r="N122" s="41"/>
      <c r="O122" s="41"/>
      <c r="P122" s="226"/>
      <c r="Q122" s="52"/>
      <c r="R122" s="40"/>
      <c r="S122" s="41"/>
      <c r="T122" s="41"/>
      <c r="U122" s="41"/>
      <c r="V122" s="41"/>
      <c r="W122" s="40"/>
      <c r="X122" s="40"/>
      <c r="Y122" s="40"/>
      <c r="Z122" s="40"/>
    </row>
    <row r="123" spans="1:26">
      <c r="A123"/>
      <c r="C123"/>
      <c r="D123" s="128"/>
      <c r="H123" s="40"/>
      <c r="I123" s="40"/>
      <c r="J123" s="157"/>
      <c r="K123" s="40"/>
      <c r="L123" s="40"/>
      <c r="M123" s="40"/>
      <c r="N123" s="41"/>
      <c r="O123" s="41"/>
      <c r="P123" s="226"/>
      <c r="Q123" s="52"/>
      <c r="R123" s="40"/>
      <c r="S123" s="41"/>
      <c r="T123" s="41"/>
      <c r="U123" s="41"/>
      <c r="V123" s="41"/>
      <c r="W123" s="40"/>
      <c r="X123" s="40"/>
      <c r="Y123" s="40"/>
      <c r="Z123" s="40"/>
    </row>
    <row r="124" spans="1:26">
      <c r="A124"/>
      <c r="C124"/>
      <c r="D124" s="128"/>
      <c r="H124" s="40"/>
      <c r="I124" s="40"/>
      <c r="J124" s="157"/>
      <c r="K124" s="40"/>
      <c r="L124" s="40"/>
      <c r="M124" s="40"/>
      <c r="N124" s="41"/>
      <c r="O124" s="41"/>
      <c r="P124" s="226"/>
      <c r="Q124" s="52"/>
      <c r="R124" s="40"/>
      <c r="S124" s="41"/>
      <c r="T124" s="41"/>
      <c r="U124" s="41"/>
      <c r="V124" s="41"/>
      <c r="W124" s="40"/>
      <c r="X124" s="40"/>
      <c r="Y124" s="40"/>
      <c r="Z124" s="40"/>
    </row>
    <row r="125" spans="1:26">
      <c r="A125"/>
      <c r="C125"/>
      <c r="D125" s="128"/>
      <c r="H125" s="40"/>
      <c r="I125" s="40"/>
      <c r="J125" s="157"/>
      <c r="K125" s="40"/>
      <c r="L125" s="40"/>
      <c r="M125" s="40"/>
      <c r="N125" s="41"/>
      <c r="O125" s="41"/>
      <c r="P125" s="226"/>
      <c r="Q125" s="52"/>
      <c r="R125" s="40"/>
      <c r="S125" s="41"/>
      <c r="T125" s="41"/>
      <c r="U125" s="41"/>
      <c r="V125" s="41"/>
      <c r="W125" s="40"/>
      <c r="X125" s="40"/>
      <c r="Y125" s="40"/>
      <c r="Z125" s="40"/>
    </row>
    <row r="126" spans="1:26">
      <c r="A126"/>
      <c r="C126"/>
      <c r="D126" s="128"/>
      <c r="H126" s="40"/>
      <c r="I126" s="40"/>
      <c r="J126" s="157"/>
      <c r="K126" s="40"/>
      <c r="L126" s="40"/>
      <c r="M126" s="40"/>
      <c r="N126" s="41"/>
      <c r="O126" s="41"/>
      <c r="P126" s="226"/>
      <c r="Q126" s="52"/>
      <c r="R126" s="40"/>
      <c r="S126" s="41"/>
      <c r="T126" s="41"/>
      <c r="U126" s="41"/>
      <c r="V126" s="41"/>
      <c r="W126" s="40"/>
      <c r="X126" s="40"/>
      <c r="Y126" s="40"/>
      <c r="Z126" s="40"/>
    </row>
    <row r="127" spans="1:26">
      <c r="A127"/>
      <c r="C127"/>
      <c r="D127" s="128"/>
      <c r="H127" s="40"/>
      <c r="I127" s="40"/>
      <c r="J127" s="157"/>
      <c r="K127" s="40"/>
      <c r="L127" s="40"/>
      <c r="M127" s="40"/>
      <c r="N127" s="41"/>
      <c r="O127" s="41"/>
      <c r="P127" s="226"/>
      <c r="Q127" s="52"/>
      <c r="R127" s="40"/>
      <c r="S127" s="41"/>
      <c r="T127" s="41"/>
      <c r="U127" s="41"/>
      <c r="V127" s="41"/>
      <c r="W127" s="40"/>
      <c r="X127" s="40"/>
      <c r="Y127" s="40"/>
      <c r="Z127" s="40"/>
    </row>
    <row r="128" spans="1:26">
      <c r="A128"/>
      <c r="C128"/>
      <c r="D128" s="128"/>
      <c r="H128" s="40"/>
      <c r="I128" s="40"/>
      <c r="J128" s="157"/>
      <c r="K128" s="40"/>
      <c r="L128" s="40"/>
      <c r="M128" s="40"/>
      <c r="N128" s="41"/>
      <c r="O128" s="41"/>
      <c r="P128" s="226"/>
      <c r="Q128" s="52"/>
      <c r="R128" s="40"/>
      <c r="S128" s="41"/>
      <c r="T128" s="41"/>
      <c r="U128" s="41"/>
      <c r="V128" s="41"/>
      <c r="W128" s="40"/>
      <c r="X128" s="40"/>
      <c r="Y128" s="40"/>
      <c r="Z128" s="40"/>
    </row>
    <row r="129" spans="1:26">
      <c r="A129"/>
      <c r="C129"/>
      <c r="D129" s="128"/>
      <c r="H129" s="40"/>
      <c r="I129" s="40"/>
      <c r="J129" s="157"/>
      <c r="K129" s="40"/>
      <c r="L129" s="40"/>
      <c r="M129" s="40"/>
      <c r="N129" s="41"/>
      <c r="O129" s="41"/>
      <c r="P129" s="226"/>
      <c r="Q129" s="52"/>
      <c r="R129" s="40"/>
      <c r="S129" s="41"/>
      <c r="T129" s="41"/>
      <c r="U129" s="41"/>
      <c r="V129" s="41"/>
      <c r="W129" s="40"/>
      <c r="X129" s="40"/>
      <c r="Y129" s="40"/>
      <c r="Z129" s="40"/>
    </row>
    <row r="130" spans="1:26">
      <c r="A130"/>
      <c r="C130"/>
      <c r="D130" s="128"/>
      <c r="H130" s="40"/>
      <c r="I130" s="40"/>
      <c r="J130" s="157"/>
      <c r="K130" s="40"/>
      <c r="L130" s="40"/>
      <c r="M130" s="40"/>
      <c r="N130" s="41"/>
      <c r="O130" s="41"/>
      <c r="P130" s="226"/>
      <c r="Q130" s="52"/>
      <c r="R130" s="40"/>
      <c r="S130" s="41"/>
      <c r="T130" s="41"/>
      <c r="U130" s="41"/>
      <c r="V130" s="41"/>
      <c r="W130" s="40"/>
      <c r="X130" s="40"/>
      <c r="Y130" s="40"/>
      <c r="Z130" s="40"/>
    </row>
    <row r="131" spans="1:26">
      <c r="A131"/>
      <c r="C131"/>
      <c r="D131" s="128"/>
      <c r="H131" s="40"/>
      <c r="I131" s="40"/>
      <c r="J131" s="157"/>
      <c r="K131" s="40"/>
      <c r="L131" s="40"/>
      <c r="M131" s="40"/>
      <c r="N131" s="41"/>
      <c r="O131" s="41"/>
      <c r="P131" s="226"/>
      <c r="Q131" s="52"/>
      <c r="R131" s="40"/>
      <c r="S131" s="41"/>
      <c r="T131" s="41"/>
      <c r="U131" s="41"/>
      <c r="V131" s="41"/>
      <c r="W131" s="40"/>
      <c r="X131" s="40"/>
      <c r="Y131" s="40"/>
      <c r="Z131" s="40"/>
    </row>
    <row r="132" spans="1:26">
      <c r="A132"/>
      <c r="C132"/>
      <c r="D132" s="128"/>
      <c r="H132" s="40"/>
      <c r="I132" s="40"/>
      <c r="J132" s="157"/>
      <c r="K132" s="40"/>
      <c r="L132" s="40"/>
      <c r="M132" s="40"/>
      <c r="N132" s="41"/>
      <c r="O132" s="41"/>
      <c r="P132" s="226"/>
      <c r="Q132" s="52"/>
      <c r="R132" s="40"/>
      <c r="S132" s="41"/>
      <c r="T132" s="41"/>
      <c r="U132" s="41"/>
      <c r="V132" s="41"/>
      <c r="W132" s="40"/>
      <c r="X132" s="40"/>
      <c r="Y132" s="40"/>
      <c r="Z132" s="40"/>
    </row>
    <row r="133" spans="1:26">
      <c r="A133"/>
      <c r="C133"/>
      <c r="D133" s="128"/>
      <c r="H133" s="40"/>
      <c r="I133" s="40"/>
      <c r="J133" s="157"/>
      <c r="K133" s="40"/>
      <c r="L133" s="40"/>
      <c r="M133" s="40"/>
      <c r="N133" s="41"/>
      <c r="O133" s="41"/>
      <c r="P133" s="226"/>
      <c r="Q133" s="52"/>
      <c r="R133" s="40"/>
      <c r="S133" s="41"/>
      <c r="T133" s="41"/>
      <c r="U133" s="41"/>
      <c r="V133" s="41"/>
      <c r="W133" s="40"/>
      <c r="X133" s="40"/>
      <c r="Y133" s="40"/>
      <c r="Z133" s="40"/>
    </row>
    <row r="134" spans="1:26">
      <c r="A134"/>
      <c r="C134"/>
      <c r="D134" s="128"/>
      <c r="H134" s="40"/>
      <c r="I134" s="40"/>
      <c r="J134" s="157"/>
      <c r="K134" s="40"/>
      <c r="L134" s="40"/>
      <c r="M134" s="40"/>
      <c r="N134" s="41"/>
      <c r="O134" s="41"/>
      <c r="P134" s="226"/>
      <c r="Q134" s="52"/>
      <c r="R134" s="40"/>
      <c r="S134" s="41"/>
      <c r="T134" s="41"/>
      <c r="U134" s="41"/>
      <c r="V134" s="41"/>
      <c r="W134" s="40"/>
      <c r="X134" s="40"/>
      <c r="Y134" s="40"/>
      <c r="Z134" s="40"/>
    </row>
    <row r="135" spans="1:26">
      <c r="A135"/>
      <c r="C135"/>
      <c r="D135" s="128"/>
      <c r="H135" s="40"/>
      <c r="I135" s="40"/>
      <c r="J135" s="157"/>
      <c r="K135" s="40"/>
      <c r="L135" s="40"/>
      <c r="M135" s="40"/>
      <c r="N135" s="41"/>
      <c r="O135" s="41"/>
      <c r="P135" s="226"/>
      <c r="Q135" s="52"/>
      <c r="R135" s="40"/>
      <c r="S135" s="41"/>
      <c r="T135" s="41"/>
      <c r="U135" s="41"/>
      <c r="V135" s="41"/>
      <c r="W135" s="40"/>
      <c r="X135" s="40"/>
      <c r="Y135" s="40"/>
      <c r="Z135" s="40"/>
    </row>
    <row r="136" spans="1:26">
      <c r="A136"/>
      <c r="C136"/>
      <c r="D136" s="128"/>
      <c r="H136" s="40"/>
      <c r="I136" s="40"/>
      <c r="J136" s="157"/>
      <c r="K136" s="40"/>
      <c r="L136" s="40"/>
      <c r="M136" s="40"/>
      <c r="N136" s="41"/>
      <c r="O136" s="41"/>
      <c r="P136" s="226"/>
      <c r="Q136" s="52"/>
      <c r="R136" s="40"/>
      <c r="S136" s="41"/>
      <c r="T136" s="41"/>
      <c r="U136" s="41"/>
      <c r="V136" s="41"/>
      <c r="W136" s="40"/>
      <c r="X136" s="40"/>
      <c r="Y136" s="40"/>
      <c r="Z136" s="40"/>
    </row>
    <row r="137" spans="1:26">
      <c r="A137"/>
      <c r="C137"/>
      <c r="D137" s="128"/>
      <c r="H137" s="40"/>
      <c r="I137" s="40"/>
      <c r="J137" s="157"/>
      <c r="K137" s="40"/>
      <c r="L137" s="40"/>
      <c r="M137" s="40"/>
      <c r="N137" s="41"/>
      <c r="O137" s="41"/>
      <c r="P137" s="226"/>
      <c r="Q137" s="52"/>
      <c r="R137" s="40"/>
      <c r="S137" s="41"/>
      <c r="T137" s="41"/>
      <c r="U137" s="41"/>
      <c r="V137" s="41"/>
      <c r="W137" s="40"/>
      <c r="X137" s="40"/>
      <c r="Y137" s="40"/>
      <c r="Z137" s="40"/>
    </row>
    <row r="138" spans="1:26">
      <c r="A138"/>
      <c r="C138"/>
      <c r="D138" s="128"/>
      <c r="H138" s="40"/>
      <c r="I138" s="40"/>
      <c r="J138" s="157"/>
      <c r="K138" s="40"/>
      <c r="L138" s="40"/>
      <c r="M138" s="40"/>
      <c r="N138" s="41"/>
      <c r="O138" s="41"/>
      <c r="P138" s="226"/>
      <c r="Q138" s="52"/>
      <c r="R138" s="40"/>
      <c r="S138" s="41"/>
      <c r="T138" s="41"/>
      <c r="U138" s="41"/>
      <c r="V138" s="41"/>
      <c r="W138" s="40"/>
      <c r="X138" s="40"/>
      <c r="Y138" s="40"/>
      <c r="Z138" s="40"/>
    </row>
    <row r="139" spans="1:26">
      <c r="A139"/>
      <c r="C139"/>
      <c r="D139" s="128"/>
      <c r="H139" s="40"/>
      <c r="I139" s="40"/>
      <c r="J139" s="157"/>
      <c r="K139" s="40"/>
      <c r="L139" s="40"/>
      <c r="M139" s="40"/>
      <c r="N139" s="41"/>
      <c r="O139" s="41"/>
      <c r="P139" s="226"/>
      <c r="Q139" s="52"/>
      <c r="R139" s="40"/>
      <c r="S139" s="41"/>
      <c r="T139" s="41"/>
      <c r="U139" s="41"/>
      <c r="V139" s="41"/>
      <c r="W139" s="40"/>
      <c r="X139" s="40"/>
      <c r="Y139" s="40"/>
      <c r="Z139" s="40"/>
    </row>
    <row r="140" spans="1:26">
      <c r="A140"/>
      <c r="C140"/>
      <c r="D140" s="128"/>
      <c r="H140" s="40"/>
      <c r="I140" s="40"/>
      <c r="J140" s="157"/>
      <c r="K140" s="40"/>
      <c r="L140" s="40"/>
      <c r="M140" s="40"/>
      <c r="N140" s="41"/>
      <c r="O140" s="41"/>
      <c r="P140" s="226"/>
      <c r="Q140" s="52"/>
      <c r="R140" s="40"/>
      <c r="S140" s="41"/>
      <c r="T140" s="41"/>
      <c r="U140" s="41"/>
      <c r="V140" s="41"/>
      <c r="W140" s="40"/>
      <c r="X140" s="40"/>
      <c r="Y140" s="40"/>
      <c r="Z140" s="40"/>
    </row>
    <row r="141" spans="1:26">
      <c r="A141"/>
      <c r="C141"/>
      <c r="D141" s="128"/>
      <c r="H141" s="40"/>
      <c r="I141" s="40"/>
      <c r="J141" s="157"/>
      <c r="K141" s="40"/>
      <c r="L141" s="40"/>
      <c r="M141" s="40"/>
      <c r="N141" s="41"/>
      <c r="O141" s="41"/>
      <c r="P141" s="226"/>
      <c r="Q141" s="52"/>
      <c r="R141" s="40"/>
      <c r="S141" s="41"/>
      <c r="T141" s="41"/>
      <c r="U141" s="41"/>
      <c r="V141" s="41"/>
      <c r="W141" s="40"/>
      <c r="X141" s="40"/>
      <c r="Y141" s="40"/>
      <c r="Z141" s="40"/>
    </row>
    <row r="142" spans="1:26">
      <c r="A142"/>
      <c r="C142"/>
      <c r="D142" s="128"/>
      <c r="H142" s="40"/>
      <c r="I142" s="40"/>
      <c r="J142" s="157"/>
      <c r="K142" s="40"/>
      <c r="L142" s="40"/>
      <c r="M142" s="40"/>
      <c r="N142" s="41"/>
      <c r="O142" s="41"/>
      <c r="P142" s="226"/>
      <c r="Q142" s="52"/>
      <c r="R142" s="40"/>
      <c r="S142" s="41"/>
      <c r="T142" s="41"/>
      <c r="U142" s="41"/>
      <c r="V142" s="41"/>
      <c r="W142" s="40"/>
      <c r="X142" s="40"/>
      <c r="Y142" s="40"/>
      <c r="Z142" s="40"/>
    </row>
    <row r="143" spans="1:26">
      <c r="A143"/>
      <c r="C143"/>
      <c r="D143" s="128"/>
      <c r="H143" s="40"/>
      <c r="I143" s="40"/>
      <c r="J143" s="157"/>
      <c r="K143" s="40"/>
      <c r="L143" s="40"/>
      <c r="M143" s="40"/>
      <c r="N143" s="41"/>
      <c r="O143" s="41"/>
      <c r="P143" s="226"/>
      <c r="Q143" s="52"/>
      <c r="R143" s="40"/>
      <c r="S143" s="41"/>
      <c r="T143" s="41"/>
      <c r="U143" s="41"/>
      <c r="V143" s="41"/>
      <c r="W143" s="40"/>
      <c r="X143" s="40"/>
      <c r="Y143" s="40"/>
      <c r="Z143" s="40"/>
    </row>
    <row r="144" spans="1:26">
      <c r="A144"/>
      <c r="C144"/>
      <c r="D144" s="128"/>
      <c r="H144" s="40"/>
      <c r="I144" s="40"/>
      <c r="J144" s="157"/>
      <c r="K144" s="40"/>
      <c r="L144" s="40"/>
      <c r="M144" s="40"/>
      <c r="N144" s="41"/>
      <c r="O144" s="41"/>
      <c r="P144" s="226"/>
      <c r="Q144" s="52"/>
      <c r="R144" s="40"/>
      <c r="S144" s="41"/>
      <c r="T144" s="41"/>
      <c r="U144" s="41"/>
      <c r="V144" s="41"/>
      <c r="W144" s="40"/>
      <c r="X144" s="40"/>
      <c r="Y144" s="40"/>
      <c r="Z144" s="40"/>
    </row>
    <row r="145" spans="1:26">
      <c r="A145"/>
      <c r="C145"/>
      <c r="D145" s="128"/>
      <c r="H145" s="40"/>
      <c r="I145" s="40"/>
      <c r="J145" s="157"/>
      <c r="K145" s="40"/>
      <c r="L145" s="40"/>
      <c r="M145" s="40"/>
      <c r="N145" s="41"/>
      <c r="O145" s="41"/>
      <c r="P145" s="226"/>
      <c r="Q145" s="52"/>
      <c r="R145" s="40"/>
      <c r="S145" s="41"/>
      <c r="T145" s="41"/>
      <c r="U145" s="41"/>
      <c r="V145" s="41"/>
      <c r="W145" s="40"/>
      <c r="X145" s="40"/>
      <c r="Y145" s="40"/>
      <c r="Z145" s="40"/>
    </row>
    <row r="146" spans="1:26">
      <c r="A146"/>
      <c r="C146"/>
      <c r="D146" s="128"/>
      <c r="H146" s="40"/>
      <c r="I146" s="40"/>
      <c r="J146" s="157"/>
      <c r="K146" s="40"/>
      <c r="L146" s="40"/>
      <c r="M146" s="40"/>
      <c r="N146" s="41"/>
      <c r="O146" s="41"/>
      <c r="P146" s="226"/>
      <c r="Q146" s="52"/>
      <c r="R146" s="40"/>
      <c r="S146" s="41"/>
      <c r="T146" s="41"/>
      <c r="U146" s="41"/>
      <c r="V146" s="41"/>
      <c r="W146" s="40"/>
      <c r="X146" s="40"/>
      <c r="Y146" s="40"/>
      <c r="Z146" s="40"/>
    </row>
    <row r="147" spans="1:26">
      <c r="A147"/>
      <c r="C147"/>
      <c r="D147" s="128"/>
      <c r="H147" s="40"/>
      <c r="I147" s="40"/>
      <c r="J147" s="157"/>
      <c r="K147" s="40"/>
      <c r="L147" s="40"/>
      <c r="M147" s="40"/>
      <c r="N147" s="41"/>
      <c r="O147" s="41"/>
      <c r="P147" s="226"/>
      <c r="Q147" s="52"/>
      <c r="R147" s="40"/>
      <c r="S147" s="41"/>
      <c r="T147" s="41"/>
      <c r="U147" s="41"/>
      <c r="V147" s="41"/>
      <c r="W147" s="40"/>
      <c r="X147" s="40"/>
      <c r="Y147" s="40"/>
      <c r="Z147" s="40"/>
    </row>
    <row r="148" spans="1:26">
      <c r="A148"/>
      <c r="C148"/>
      <c r="D148" s="128"/>
      <c r="H148" s="40"/>
      <c r="I148" s="40"/>
      <c r="J148" s="157"/>
      <c r="K148" s="40"/>
      <c r="L148" s="40"/>
      <c r="M148" s="40"/>
      <c r="N148" s="41"/>
      <c r="O148" s="41"/>
      <c r="P148" s="226"/>
      <c r="Q148" s="52"/>
      <c r="R148" s="40"/>
      <c r="S148" s="41"/>
      <c r="T148" s="41"/>
      <c r="U148" s="41"/>
      <c r="V148" s="41"/>
      <c r="W148" s="40"/>
      <c r="X148" s="40"/>
      <c r="Y148" s="40"/>
      <c r="Z148" s="40"/>
    </row>
    <row r="149" spans="1:26">
      <c r="A149"/>
      <c r="C149"/>
      <c r="D149" s="128"/>
      <c r="H149" s="40"/>
      <c r="I149" s="40"/>
      <c r="J149" s="157"/>
      <c r="K149" s="40"/>
      <c r="L149" s="40"/>
      <c r="M149" s="40"/>
      <c r="N149" s="41"/>
      <c r="O149" s="41"/>
      <c r="P149" s="226"/>
      <c r="Q149" s="52"/>
      <c r="R149" s="40"/>
      <c r="S149" s="41"/>
      <c r="T149" s="41"/>
      <c r="U149" s="41"/>
      <c r="V149" s="41"/>
      <c r="W149" s="40"/>
      <c r="X149" s="40"/>
      <c r="Y149" s="40"/>
      <c r="Z149" s="40"/>
    </row>
    <row r="150" spans="1:26">
      <c r="A150"/>
      <c r="C150"/>
      <c r="D150" s="128"/>
      <c r="H150" s="40"/>
      <c r="I150" s="40"/>
      <c r="J150" s="157"/>
      <c r="K150" s="40"/>
      <c r="L150" s="40"/>
      <c r="M150" s="40"/>
      <c r="N150" s="41"/>
      <c r="O150" s="41"/>
      <c r="P150" s="226"/>
      <c r="Q150" s="52"/>
      <c r="R150" s="40"/>
      <c r="S150" s="41"/>
      <c r="T150" s="41"/>
      <c r="U150" s="41"/>
      <c r="V150" s="41"/>
      <c r="W150" s="40"/>
      <c r="X150" s="40"/>
      <c r="Y150" s="40"/>
      <c r="Z150" s="40"/>
    </row>
    <row r="151" spans="1:26">
      <c r="A151"/>
      <c r="C151"/>
      <c r="D151" s="128"/>
      <c r="H151" s="40"/>
      <c r="I151" s="40"/>
      <c r="J151" s="157"/>
      <c r="K151" s="40"/>
      <c r="L151" s="40"/>
      <c r="M151" s="40"/>
      <c r="N151" s="41"/>
      <c r="O151" s="41"/>
      <c r="P151" s="226"/>
      <c r="Q151" s="52"/>
      <c r="R151" s="40"/>
      <c r="S151" s="41"/>
      <c r="T151" s="41"/>
      <c r="U151" s="41"/>
      <c r="V151" s="41"/>
      <c r="W151" s="40"/>
      <c r="X151" s="40"/>
      <c r="Y151" s="40"/>
      <c r="Z151" s="40"/>
    </row>
    <row r="152" spans="1:26">
      <c r="A152"/>
      <c r="C152"/>
      <c r="D152" s="128"/>
      <c r="H152" s="40"/>
      <c r="I152" s="40"/>
      <c r="J152" s="157"/>
      <c r="K152" s="40"/>
      <c r="L152" s="40"/>
      <c r="M152" s="40"/>
      <c r="N152" s="41"/>
      <c r="O152" s="41"/>
      <c r="P152" s="226"/>
      <c r="Q152" s="52"/>
      <c r="R152" s="40"/>
      <c r="S152" s="41"/>
      <c r="T152" s="41"/>
      <c r="U152" s="41"/>
      <c r="V152" s="41"/>
      <c r="W152" s="40"/>
      <c r="X152" s="40"/>
      <c r="Y152" s="40"/>
      <c r="Z152" s="40"/>
    </row>
    <row r="153" spans="1:26">
      <c r="A153"/>
      <c r="C153"/>
      <c r="D153" s="128"/>
      <c r="H153" s="40"/>
      <c r="I153" s="40"/>
      <c r="J153" s="157"/>
      <c r="K153" s="40"/>
      <c r="L153" s="40"/>
      <c r="M153" s="40"/>
      <c r="N153" s="41"/>
      <c r="O153" s="41"/>
      <c r="P153" s="226"/>
      <c r="Q153" s="52"/>
      <c r="R153" s="40"/>
      <c r="S153" s="41"/>
      <c r="T153" s="41"/>
      <c r="U153" s="41"/>
      <c r="V153" s="41"/>
      <c r="W153" s="40"/>
      <c r="X153" s="40"/>
      <c r="Y153" s="40"/>
      <c r="Z153" s="40"/>
    </row>
    <row r="154" spans="1:26">
      <c r="A154"/>
      <c r="C154"/>
      <c r="D154" s="128"/>
      <c r="H154" s="40"/>
      <c r="I154" s="40"/>
      <c r="J154" s="157"/>
      <c r="K154" s="40"/>
      <c r="L154" s="40"/>
      <c r="M154" s="40"/>
      <c r="N154" s="41"/>
      <c r="O154" s="41"/>
      <c r="P154" s="226"/>
      <c r="Q154" s="52"/>
      <c r="R154" s="40"/>
      <c r="S154" s="41"/>
      <c r="T154" s="41"/>
      <c r="U154" s="41"/>
      <c r="V154" s="41"/>
      <c r="W154" s="40"/>
      <c r="X154" s="40"/>
      <c r="Y154" s="40"/>
      <c r="Z154" s="40"/>
    </row>
    <row r="155" spans="1:26">
      <c r="A155"/>
      <c r="C155"/>
      <c r="D155" s="128"/>
      <c r="H155" s="40"/>
      <c r="I155" s="40"/>
      <c r="J155" s="157"/>
      <c r="K155" s="40"/>
      <c r="L155" s="40"/>
      <c r="M155" s="40"/>
      <c r="N155" s="41"/>
      <c r="O155" s="41"/>
      <c r="P155" s="226"/>
      <c r="Q155" s="52"/>
      <c r="R155" s="40"/>
      <c r="S155" s="41"/>
      <c r="T155" s="41"/>
      <c r="U155" s="41"/>
      <c r="V155" s="41"/>
      <c r="W155" s="40"/>
      <c r="X155" s="40"/>
      <c r="Y155" s="40"/>
      <c r="Z155" s="40"/>
    </row>
    <row r="156" spans="1:26">
      <c r="A156"/>
      <c r="C156"/>
      <c r="D156" s="128"/>
      <c r="H156" s="40"/>
      <c r="I156" s="40"/>
      <c r="J156" s="157"/>
      <c r="K156" s="40"/>
      <c r="L156" s="40"/>
      <c r="M156" s="40"/>
      <c r="N156" s="41"/>
      <c r="O156" s="41"/>
      <c r="P156" s="226"/>
      <c r="Q156" s="52"/>
      <c r="R156" s="40"/>
      <c r="S156" s="41"/>
      <c r="T156" s="41"/>
      <c r="U156" s="41"/>
      <c r="V156" s="41"/>
      <c r="W156" s="40"/>
      <c r="X156" s="40"/>
      <c r="Y156" s="40"/>
      <c r="Z156" s="40"/>
    </row>
    <row r="157" spans="1:26">
      <c r="A157"/>
      <c r="C157"/>
      <c r="D157" s="128"/>
      <c r="H157" s="40"/>
      <c r="I157" s="40"/>
      <c r="J157" s="157"/>
      <c r="K157" s="40"/>
      <c r="L157" s="40"/>
      <c r="M157" s="40"/>
      <c r="N157" s="41"/>
      <c r="O157" s="41"/>
      <c r="P157" s="226"/>
      <c r="Q157" s="52"/>
      <c r="R157" s="40"/>
      <c r="S157" s="41"/>
      <c r="T157" s="41"/>
      <c r="U157" s="41"/>
      <c r="V157" s="41"/>
      <c r="W157" s="40"/>
      <c r="X157" s="40"/>
      <c r="Y157" s="40"/>
      <c r="Z157" s="40"/>
    </row>
    <row r="158" spans="1:26">
      <c r="A158"/>
      <c r="C158"/>
      <c r="D158" s="128"/>
      <c r="H158" s="40"/>
      <c r="I158" s="40"/>
      <c r="J158" s="157"/>
      <c r="K158" s="40"/>
      <c r="L158" s="40"/>
      <c r="M158" s="40"/>
      <c r="N158" s="41"/>
      <c r="O158" s="41"/>
      <c r="P158" s="226"/>
      <c r="Q158" s="52"/>
      <c r="R158" s="40"/>
      <c r="S158" s="41"/>
      <c r="T158" s="41"/>
      <c r="U158" s="41"/>
      <c r="V158" s="41"/>
      <c r="W158" s="40"/>
      <c r="X158" s="40"/>
      <c r="Y158" s="40"/>
      <c r="Z158" s="40"/>
    </row>
    <row r="159" spans="1:26">
      <c r="A159"/>
      <c r="C159"/>
      <c r="D159" s="128"/>
      <c r="H159" s="40"/>
      <c r="I159" s="40"/>
      <c r="J159" s="157"/>
      <c r="K159" s="40"/>
      <c r="L159" s="40"/>
      <c r="M159" s="40"/>
      <c r="N159" s="41"/>
      <c r="O159" s="41"/>
      <c r="P159" s="226"/>
      <c r="Q159" s="52"/>
      <c r="R159" s="40"/>
      <c r="S159" s="41"/>
      <c r="T159" s="41"/>
      <c r="U159" s="41"/>
      <c r="V159" s="41"/>
      <c r="W159" s="40"/>
      <c r="X159" s="40"/>
      <c r="Y159" s="40"/>
      <c r="Z159" s="40"/>
    </row>
    <row r="160" spans="1:26">
      <c r="A160"/>
      <c r="C160"/>
      <c r="D160" s="128"/>
      <c r="H160" s="40"/>
      <c r="I160" s="40"/>
      <c r="J160" s="157"/>
      <c r="K160" s="40"/>
      <c r="L160" s="40"/>
      <c r="M160" s="40"/>
      <c r="N160" s="41"/>
      <c r="O160" s="41"/>
      <c r="P160" s="226"/>
      <c r="Q160" s="52"/>
      <c r="R160" s="40"/>
      <c r="S160" s="41"/>
      <c r="T160" s="41"/>
      <c r="U160" s="41"/>
      <c r="V160" s="41"/>
      <c r="W160" s="40"/>
      <c r="X160" s="40"/>
      <c r="Y160" s="40"/>
      <c r="Z160" s="40"/>
    </row>
    <row r="161" spans="1:26">
      <c r="A161"/>
      <c r="C161"/>
      <c r="D161" s="128"/>
      <c r="H161" s="40"/>
      <c r="I161" s="40"/>
      <c r="J161" s="157"/>
      <c r="K161" s="40"/>
      <c r="L161" s="40"/>
      <c r="M161" s="40"/>
      <c r="N161" s="41"/>
      <c r="O161" s="41"/>
      <c r="P161" s="226"/>
      <c r="Q161" s="52"/>
      <c r="R161" s="40"/>
      <c r="S161" s="41"/>
      <c r="T161" s="41"/>
      <c r="U161" s="41"/>
      <c r="V161" s="41"/>
      <c r="W161" s="40"/>
      <c r="X161" s="40"/>
      <c r="Y161" s="40"/>
      <c r="Z161" s="40"/>
    </row>
    <row r="162" spans="1:26">
      <c r="A162"/>
      <c r="C162"/>
      <c r="D162" s="128"/>
      <c r="H162" s="40"/>
      <c r="I162" s="40"/>
      <c r="J162" s="157"/>
      <c r="K162" s="40"/>
      <c r="L162" s="40"/>
      <c r="M162" s="40"/>
      <c r="N162" s="41"/>
      <c r="O162" s="41"/>
      <c r="P162" s="226"/>
      <c r="Q162" s="52"/>
      <c r="R162" s="40"/>
      <c r="S162" s="41"/>
      <c r="T162" s="41"/>
      <c r="U162" s="41"/>
      <c r="V162" s="41"/>
      <c r="W162" s="40"/>
      <c r="X162" s="40"/>
      <c r="Y162" s="40"/>
      <c r="Z162" s="40"/>
    </row>
    <row r="163" spans="1:26">
      <c r="A163"/>
      <c r="C163"/>
      <c r="D163" s="128"/>
      <c r="H163" s="40"/>
      <c r="I163" s="40"/>
      <c r="J163" s="157"/>
      <c r="K163" s="40"/>
      <c r="L163" s="40"/>
      <c r="M163" s="40"/>
      <c r="N163" s="41"/>
      <c r="O163" s="41"/>
      <c r="P163" s="226"/>
      <c r="Q163" s="52"/>
      <c r="R163" s="40"/>
      <c r="S163" s="41"/>
      <c r="T163" s="41"/>
      <c r="U163" s="41"/>
      <c r="V163" s="41"/>
      <c r="W163" s="40"/>
      <c r="X163" s="40"/>
      <c r="Y163" s="40"/>
      <c r="Z163" s="40"/>
    </row>
    <row r="164" spans="1:26">
      <c r="A164"/>
      <c r="C164"/>
      <c r="D164" s="128"/>
      <c r="H164" s="40"/>
      <c r="I164" s="40"/>
      <c r="J164" s="157"/>
      <c r="K164" s="40"/>
      <c r="L164" s="40"/>
      <c r="M164" s="40"/>
      <c r="N164" s="41"/>
      <c r="O164" s="41"/>
      <c r="P164" s="226"/>
      <c r="Q164" s="52"/>
      <c r="R164" s="40"/>
      <c r="S164" s="41"/>
      <c r="T164" s="41"/>
      <c r="U164" s="41"/>
      <c r="V164" s="41"/>
      <c r="W164" s="40"/>
      <c r="X164" s="40"/>
      <c r="Y164" s="40"/>
      <c r="Z164" s="40"/>
    </row>
    <row r="165" spans="1:26">
      <c r="A165"/>
      <c r="C165"/>
      <c r="D165" s="128"/>
      <c r="H165" s="40"/>
      <c r="I165" s="40"/>
      <c r="J165" s="157"/>
      <c r="K165" s="40"/>
      <c r="L165" s="40"/>
      <c r="M165" s="40"/>
      <c r="N165" s="41"/>
      <c r="O165" s="41"/>
      <c r="P165" s="226"/>
      <c r="Q165" s="52"/>
      <c r="R165" s="40"/>
      <c r="S165" s="41"/>
      <c r="T165" s="41"/>
      <c r="U165" s="41"/>
      <c r="V165" s="41"/>
      <c r="W165" s="40"/>
      <c r="X165" s="40"/>
      <c r="Y165" s="40"/>
      <c r="Z165" s="40"/>
    </row>
    <row r="166" spans="1:26">
      <c r="A166"/>
      <c r="C166"/>
      <c r="D166" s="128"/>
      <c r="H166" s="40"/>
      <c r="I166" s="40"/>
      <c r="J166" s="157"/>
      <c r="K166" s="40"/>
      <c r="L166" s="40"/>
      <c r="M166" s="40"/>
      <c r="N166" s="41"/>
      <c r="O166" s="41"/>
      <c r="P166" s="226"/>
      <c r="Q166" s="52"/>
      <c r="R166" s="40"/>
      <c r="S166" s="41"/>
      <c r="T166" s="41"/>
      <c r="U166" s="41"/>
      <c r="V166" s="41"/>
      <c r="W166" s="40"/>
      <c r="X166" s="40"/>
      <c r="Y166" s="40"/>
      <c r="Z166" s="40"/>
    </row>
    <row r="167" spans="1:26">
      <c r="A167"/>
      <c r="C167"/>
      <c r="D167" s="128"/>
      <c r="H167" s="40"/>
      <c r="I167" s="40"/>
      <c r="J167" s="157"/>
      <c r="K167" s="40"/>
      <c r="L167" s="40"/>
      <c r="M167" s="40"/>
      <c r="N167" s="41"/>
      <c r="O167" s="41"/>
      <c r="P167" s="226"/>
      <c r="Q167" s="52"/>
      <c r="R167" s="40"/>
      <c r="S167" s="41"/>
      <c r="T167" s="41"/>
      <c r="U167" s="41"/>
      <c r="V167" s="41"/>
      <c r="W167" s="40"/>
      <c r="X167" s="40"/>
      <c r="Y167" s="40"/>
      <c r="Z167" s="40"/>
    </row>
    <row r="168" spans="1:26">
      <c r="A168"/>
      <c r="C168"/>
      <c r="D168" s="128"/>
      <c r="H168" s="40"/>
      <c r="I168" s="40"/>
      <c r="J168" s="157"/>
      <c r="K168" s="40"/>
      <c r="L168" s="40"/>
      <c r="M168" s="40"/>
      <c r="N168" s="41"/>
      <c r="O168" s="41"/>
      <c r="P168" s="226"/>
      <c r="Q168" s="52"/>
      <c r="R168" s="40"/>
      <c r="S168" s="41"/>
      <c r="T168" s="41"/>
      <c r="U168" s="41"/>
      <c r="V168" s="41"/>
      <c r="W168" s="40"/>
      <c r="X168" s="40"/>
      <c r="Y168" s="40"/>
      <c r="Z168" s="40"/>
    </row>
    <row r="169" spans="1:26">
      <c r="A169"/>
      <c r="C169"/>
      <c r="D169" s="128"/>
      <c r="H169" s="40"/>
      <c r="I169" s="40"/>
      <c r="J169" s="157"/>
      <c r="K169" s="40"/>
      <c r="L169" s="40"/>
      <c r="M169" s="40"/>
      <c r="N169" s="41"/>
      <c r="O169" s="41"/>
      <c r="P169" s="226"/>
      <c r="Q169" s="52"/>
      <c r="R169" s="40"/>
      <c r="S169" s="41"/>
      <c r="T169" s="41"/>
      <c r="U169" s="41"/>
      <c r="V169" s="41"/>
      <c r="W169" s="40"/>
      <c r="X169" s="40"/>
      <c r="Y169" s="40"/>
      <c r="Z169" s="40"/>
    </row>
    <row r="170" spans="1:26">
      <c r="A170"/>
      <c r="C170"/>
      <c r="D170" s="128"/>
      <c r="H170" s="40"/>
      <c r="I170" s="40"/>
      <c r="J170" s="157"/>
      <c r="K170" s="40"/>
      <c r="L170" s="40"/>
      <c r="M170" s="40"/>
      <c r="N170" s="41"/>
      <c r="O170" s="41"/>
      <c r="P170" s="226"/>
      <c r="Q170" s="52"/>
      <c r="R170" s="40"/>
      <c r="S170" s="41"/>
      <c r="T170" s="41"/>
      <c r="U170" s="41"/>
      <c r="V170" s="41"/>
      <c r="W170" s="40"/>
      <c r="X170" s="40"/>
      <c r="Y170" s="40"/>
      <c r="Z170" s="40"/>
    </row>
    <row r="171" spans="1:26">
      <c r="A171"/>
      <c r="C171"/>
      <c r="D171" s="128"/>
      <c r="H171" s="40"/>
      <c r="I171" s="40"/>
      <c r="J171" s="157"/>
      <c r="K171" s="40"/>
      <c r="L171" s="40"/>
      <c r="M171" s="40"/>
      <c r="N171" s="41"/>
      <c r="O171" s="41"/>
      <c r="P171" s="226"/>
      <c r="Q171" s="52"/>
      <c r="R171" s="40"/>
      <c r="S171" s="41"/>
      <c r="T171" s="41"/>
      <c r="U171" s="41"/>
      <c r="V171" s="41"/>
      <c r="W171" s="40"/>
      <c r="X171" s="40"/>
      <c r="Y171" s="40"/>
      <c r="Z171" s="40"/>
    </row>
    <row r="172" spans="1:26">
      <c r="A172"/>
      <c r="C172"/>
      <c r="D172" s="128"/>
      <c r="H172" s="40"/>
      <c r="I172" s="40"/>
      <c r="J172" s="157"/>
      <c r="K172" s="40"/>
      <c r="L172" s="40"/>
      <c r="M172" s="40"/>
      <c r="N172" s="41"/>
      <c r="O172" s="41"/>
      <c r="P172" s="226"/>
      <c r="Q172" s="52"/>
      <c r="R172" s="40"/>
      <c r="S172" s="41"/>
      <c r="T172" s="41"/>
      <c r="U172" s="41"/>
      <c r="V172" s="41"/>
      <c r="W172" s="40"/>
      <c r="X172" s="40"/>
      <c r="Y172" s="40"/>
      <c r="Z172" s="40"/>
    </row>
    <row r="173" spans="1:26">
      <c r="A173"/>
      <c r="C173"/>
      <c r="D173" s="128"/>
      <c r="H173" s="40"/>
      <c r="I173" s="40"/>
      <c r="J173" s="157"/>
      <c r="K173" s="40"/>
      <c r="L173" s="40"/>
      <c r="M173" s="40"/>
      <c r="N173" s="41"/>
      <c r="O173" s="41"/>
      <c r="P173" s="226"/>
      <c r="Q173" s="52"/>
      <c r="R173" s="40"/>
      <c r="S173" s="41"/>
      <c r="T173" s="41"/>
      <c r="U173" s="41"/>
      <c r="V173" s="41"/>
      <c r="W173" s="40"/>
      <c r="X173" s="40"/>
      <c r="Y173" s="40"/>
      <c r="Z173" s="40"/>
    </row>
    <row r="174" spans="1:26">
      <c r="A174"/>
      <c r="C174"/>
      <c r="D174" s="128"/>
      <c r="H174" s="40"/>
      <c r="I174" s="40"/>
      <c r="J174" s="157"/>
      <c r="K174" s="40"/>
      <c r="L174" s="40"/>
      <c r="M174" s="40"/>
      <c r="N174" s="41"/>
      <c r="O174" s="41"/>
      <c r="P174" s="226"/>
      <c r="Q174" s="52"/>
      <c r="R174" s="40"/>
      <c r="S174" s="41"/>
      <c r="T174" s="41"/>
      <c r="U174" s="41"/>
      <c r="V174" s="41"/>
      <c r="W174" s="40"/>
      <c r="X174" s="40"/>
      <c r="Y174" s="40"/>
      <c r="Z174" s="40"/>
    </row>
    <row r="175" spans="1:26">
      <c r="A175"/>
      <c r="C175"/>
      <c r="D175" s="128"/>
      <c r="H175" s="40"/>
      <c r="I175" s="40"/>
      <c r="J175" s="157"/>
      <c r="K175" s="40"/>
      <c r="L175" s="40"/>
      <c r="M175" s="40"/>
      <c r="N175" s="41"/>
      <c r="O175" s="41"/>
      <c r="P175" s="226"/>
      <c r="Q175" s="52"/>
      <c r="R175" s="40"/>
      <c r="S175" s="41"/>
      <c r="T175" s="41"/>
      <c r="U175" s="41"/>
      <c r="V175" s="41"/>
      <c r="W175" s="40"/>
      <c r="X175" s="40"/>
      <c r="Y175" s="40"/>
      <c r="Z175" s="40"/>
    </row>
    <row r="176" spans="1:26">
      <c r="A176"/>
      <c r="C176"/>
      <c r="D176" s="128"/>
      <c r="H176" s="40"/>
      <c r="I176" s="40"/>
      <c r="J176" s="157"/>
      <c r="K176" s="40"/>
      <c r="L176" s="40"/>
      <c r="M176" s="40"/>
      <c r="N176" s="41"/>
      <c r="O176" s="41"/>
      <c r="P176" s="226"/>
      <c r="Q176" s="52"/>
      <c r="R176" s="40"/>
      <c r="S176" s="41"/>
      <c r="T176" s="41"/>
      <c r="U176" s="41"/>
      <c r="V176" s="41"/>
      <c r="W176" s="40"/>
      <c r="X176" s="40"/>
      <c r="Y176" s="40"/>
      <c r="Z176" s="40"/>
    </row>
    <row r="177" spans="1:26">
      <c r="A177"/>
      <c r="C177"/>
      <c r="D177" s="128"/>
      <c r="H177" s="40"/>
      <c r="I177" s="40"/>
      <c r="J177" s="157"/>
      <c r="K177" s="40"/>
      <c r="L177" s="40"/>
      <c r="M177" s="40"/>
      <c r="N177" s="41"/>
      <c r="O177" s="41"/>
      <c r="P177" s="226"/>
      <c r="Q177" s="52"/>
      <c r="R177" s="40"/>
      <c r="S177" s="41"/>
      <c r="T177" s="41"/>
      <c r="U177" s="41"/>
      <c r="V177" s="41"/>
      <c r="W177" s="40"/>
      <c r="X177" s="40"/>
      <c r="Y177" s="40"/>
      <c r="Z177" s="40"/>
    </row>
    <row r="178" spans="1:26">
      <c r="A178"/>
      <c r="C178"/>
      <c r="D178" s="128"/>
      <c r="H178" s="40"/>
      <c r="I178" s="40"/>
      <c r="J178" s="157"/>
      <c r="K178" s="40"/>
      <c r="L178" s="40"/>
      <c r="M178" s="40"/>
      <c r="N178" s="41"/>
      <c r="O178" s="41"/>
      <c r="P178" s="226"/>
      <c r="Q178" s="52"/>
      <c r="R178" s="40"/>
      <c r="S178" s="41"/>
      <c r="T178" s="41"/>
      <c r="U178" s="41"/>
      <c r="V178" s="41"/>
      <c r="W178" s="40"/>
      <c r="X178" s="40"/>
      <c r="Y178" s="40"/>
      <c r="Z178" s="40"/>
    </row>
    <row r="179" spans="1:26">
      <c r="A179"/>
      <c r="C179"/>
      <c r="D179" s="128"/>
      <c r="H179" s="40"/>
      <c r="I179" s="40"/>
      <c r="J179" s="157"/>
      <c r="K179" s="40"/>
      <c r="L179" s="40"/>
      <c r="M179" s="40"/>
      <c r="N179" s="41"/>
      <c r="O179" s="41"/>
      <c r="P179" s="226"/>
      <c r="Q179" s="52"/>
      <c r="R179" s="40"/>
      <c r="S179" s="41"/>
      <c r="T179" s="41"/>
      <c r="U179" s="41"/>
      <c r="V179" s="41"/>
      <c r="W179" s="40"/>
      <c r="X179" s="40"/>
      <c r="Y179" s="40"/>
      <c r="Z179" s="40"/>
    </row>
    <row r="180" spans="1:26">
      <c r="A180"/>
      <c r="C180"/>
      <c r="D180" s="128"/>
      <c r="H180" s="40"/>
      <c r="I180" s="40"/>
      <c r="J180" s="157"/>
      <c r="K180" s="40"/>
      <c r="L180" s="40"/>
      <c r="M180" s="40"/>
      <c r="N180" s="41"/>
      <c r="O180" s="41"/>
      <c r="P180" s="226"/>
      <c r="Q180" s="52"/>
      <c r="R180" s="40"/>
      <c r="S180" s="41"/>
      <c r="T180" s="41"/>
      <c r="U180" s="41"/>
      <c r="V180" s="41"/>
      <c r="W180" s="40"/>
      <c r="X180" s="40"/>
      <c r="Y180" s="40"/>
      <c r="Z180" s="40"/>
    </row>
    <row r="181" spans="1:26">
      <c r="A181"/>
      <c r="C181"/>
      <c r="D181" s="128"/>
      <c r="H181" s="40"/>
      <c r="I181" s="40"/>
      <c r="J181" s="157"/>
      <c r="K181" s="40"/>
      <c r="L181" s="40"/>
      <c r="M181" s="40"/>
      <c r="N181" s="41"/>
      <c r="O181" s="41"/>
      <c r="P181" s="226"/>
      <c r="Q181" s="52"/>
      <c r="R181" s="40"/>
      <c r="S181" s="41"/>
      <c r="T181" s="41"/>
      <c r="U181" s="41"/>
      <c r="V181" s="41"/>
      <c r="W181" s="40"/>
      <c r="X181" s="40"/>
      <c r="Y181" s="40"/>
      <c r="Z181" s="40"/>
    </row>
    <row r="182" spans="1:26">
      <c r="A182"/>
      <c r="C182"/>
      <c r="D182" s="128"/>
      <c r="H182" s="40"/>
      <c r="I182" s="40"/>
      <c r="J182" s="157"/>
      <c r="K182" s="40"/>
      <c r="L182" s="40"/>
      <c r="M182" s="40"/>
      <c r="N182" s="41"/>
      <c r="O182" s="41"/>
      <c r="P182" s="226"/>
      <c r="Q182" s="52"/>
      <c r="R182" s="40"/>
      <c r="S182" s="41"/>
      <c r="T182" s="41"/>
      <c r="U182" s="41"/>
      <c r="V182" s="41"/>
      <c r="W182" s="40"/>
      <c r="X182" s="40"/>
      <c r="Y182" s="40"/>
      <c r="Z182" s="40"/>
    </row>
    <row r="183" spans="1:26">
      <c r="A183"/>
      <c r="C183"/>
      <c r="D183" s="128"/>
      <c r="H183" s="40"/>
      <c r="I183" s="40"/>
      <c r="J183" s="157"/>
      <c r="K183" s="40"/>
      <c r="L183" s="40"/>
      <c r="M183" s="40"/>
      <c r="N183" s="41"/>
      <c r="O183" s="41"/>
      <c r="P183" s="226"/>
      <c r="Q183" s="52"/>
      <c r="R183" s="40"/>
      <c r="S183" s="41"/>
      <c r="T183" s="41"/>
      <c r="U183" s="41"/>
      <c r="V183" s="41"/>
      <c r="W183" s="40"/>
      <c r="X183" s="40"/>
      <c r="Y183" s="40"/>
      <c r="Z183" s="40"/>
    </row>
    <row r="184" spans="1:26">
      <c r="A184"/>
      <c r="C184"/>
      <c r="D184" s="128"/>
      <c r="H184" s="40"/>
      <c r="I184" s="40"/>
      <c r="J184" s="157"/>
      <c r="K184" s="40"/>
      <c r="L184" s="40"/>
      <c r="M184" s="40"/>
      <c r="N184" s="41"/>
      <c r="O184" s="41"/>
      <c r="P184" s="226"/>
      <c r="Q184" s="52"/>
      <c r="R184" s="40"/>
      <c r="S184" s="41"/>
      <c r="T184" s="41"/>
      <c r="U184" s="41"/>
      <c r="V184" s="41"/>
      <c r="W184" s="40"/>
      <c r="X184" s="40"/>
      <c r="Y184" s="40"/>
      <c r="Z184" s="40"/>
    </row>
    <row r="185" spans="1:26">
      <c r="A185"/>
      <c r="C185"/>
      <c r="D185" s="128"/>
      <c r="H185" s="40"/>
      <c r="I185" s="40"/>
      <c r="J185" s="157"/>
      <c r="K185" s="40"/>
      <c r="L185" s="40"/>
      <c r="M185" s="40"/>
      <c r="N185" s="41"/>
      <c r="O185" s="41"/>
      <c r="P185" s="226"/>
      <c r="Q185" s="52"/>
      <c r="R185" s="40"/>
      <c r="S185" s="41"/>
      <c r="T185" s="41"/>
      <c r="U185" s="41"/>
      <c r="V185" s="41"/>
      <c r="W185" s="40"/>
      <c r="X185" s="40"/>
      <c r="Y185" s="40"/>
      <c r="Z185" s="40"/>
    </row>
    <row r="186" spans="1:26">
      <c r="A186"/>
      <c r="C186"/>
      <c r="D186" s="128"/>
      <c r="H186" s="40"/>
      <c r="I186" s="40"/>
      <c r="J186" s="157"/>
      <c r="K186" s="40"/>
      <c r="L186" s="40"/>
      <c r="M186" s="40"/>
      <c r="N186" s="41"/>
      <c r="O186" s="41"/>
      <c r="P186" s="226"/>
      <c r="Q186" s="52"/>
      <c r="R186" s="40"/>
      <c r="S186" s="41"/>
      <c r="T186" s="41"/>
      <c r="U186" s="41"/>
      <c r="V186" s="41"/>
      <c r="W186" s="40"/>
      <c r="X186" s="40"/>
      <c r="Y186" s="40"/>
      <c r="Z186" s="40"/>
    </row>
    <row r="187" spans="1:26">
      <c r="A187"/>
      <c r="C187"/>
      <c r="D187" s="128"/>
      <c r="H187" s="40"/>
      <c r="I187" s="40"/>
      <c r="J187" s="157"/>
      <c r="K187" s="40"/>
      <c r="L187" s="40"/>
      <c r="M187" s="40"/>
      <c r="N187" s="41"/>
      <c r="O187" s="41"/>
      <c r="P187" s="226"/>
      <c r="Q187" s="52"/>
      <c r="R187" s="40"/>
      <c r="S187" s="41"/>
      <c r="T187" s="41"/>
      <c r="U187" s="41"/>
      <c r="V187" s="41"/>
      <c r="W187" s="40"/>
      <c r="X187" s="40"/>
      <c r="Y187" s="40"/>
      <c r="Z187" s="40"/>
    </row>
    <row r="188" spans="1:26">
      <c r="A188"/>
      <c r="C188"/>
      <c r="D188" s="128"/>
      <c r="H188" s="40"/>
      <c r="I188" s="40"/>
      <c r="J188" s="157"/>
      <c r="K188" s="40"/>
      <c r="L188" s="40"/>
      <c r="M188" s="40"/>
      <c r="N188" s="41"/>
      <c r="O188" s="41"/>
      <c r="P188" s="226"/>
      <c r="Q188" s="52"/>
      <c r="R188" s="40"/>
      <c r="S188" s="41"/>
      <c r="T188" s="41"/>
      <c r="U188" s="41"/>
      <c r="V188" s="41"/>
      <c r="W188" s="40"/>
      <c r="X188" s="40"/>
      <c r="Y188" s="40"/>
      <c r="Z188" s="40"/>
    </row>
    <row r="189" spans="1:26">
      <c r="A189"/>
      <c r="C189"/>
      <c r="D189" s="128"/>
      <c r="H189" s="40"/>
      <c r="I189" s="40"/>
      <c r="J189" s="157"/>
      <c r="K189" s="40"/>
      <c r="L189" s="40"/>
      <c r="M189" s="40"/>
      <c r="N189" s="41"/>
      <c r="O189" s="41"/>
      <c r="P189" s="226"/>
      <c r="Q189" s="52"/>
      <c r="R189" s="40"/>
      <c r="S189" s="41"/>
      <c r="T189" s="41"/>
      <c r="U189" s="41"/>
      <c r="V189" s="41"/>
      <c r="W189" s="40"/>
      <c r="X189" s="40"/>
      <c r="Y189" s="40"/>
      <c r="Z189" s="40"/>
    </row>
    <row r="190" spans="1:26">
      <c r="A190"/>
      <c r="C190"/>
      <c r="D190" s="128"/>
      <c r="H190" s="40"/>
      <c r="I190" s="40"/>
      <c r="J190" s="157"/>
      <c r="K190" s="40"/>
      <c r="L190" s="40"/>
      <c r="M190" s="40"/>
      <c r="N190" s="41"/>
      <c r="O190" s="41"/>
      <c r="P190" s="226"/>
      <c r="Q190" s="52"/>
      <c r="R190" s="40"/>
      <c r="S190" s="41"/>
      <c r="T190" s="41"/>
      <c r="U190" s="41"/>
      <c r="V190" s="41"/>
      <c r="W190" s="40"/>
      <c r="X190" s="40"/>
      <c r="Y190" s="40"/>
      <c r="Z190" s="40"/>
    </row>
    <row r="191" spans="1:26">
      <c r="A191"/>
      <c r="C191"/>
      <c r="D191" s="128"/>
      <c r="H191" s="40"/>
      <c r="I191" s="40"/>
      <c r="J191" s="157"/>
      <c r="K191" s="40"/>
      <c r="L191" s="40"/>
      <c r="M191" s="40"/>
      <c r="N191" s="41"/>
      <c r="O191" s="41"/>
      <c r="P191" s="226"/>
      <c r="Q191" s="52"/>
      <c r="R191" s="40"/>
      <c r="S191" s="41"/>
      <c r="T191" s="41"/>
      <c r="U191" s="41"/>
      <c r="V191" s="41"/>
      <c r="W191" s="40"/>
      <c r="X191" s="40"/>
      <c r="Y191" s="40"/>
      <c r="Z191" s="40"/>
    </row>
    <row r="192" spans="1:26">
      <c r="A192"/>
      <c r="C192"/>
      <c r="D192" s="128"/>
      <c r="H192" s="40"/>
      <c r="I192" s="40"/>
      <c r="J192" s="157"/>
      <c r="K192" s="40"/>
      <c r="L192" s="40"/>
      <c r="M192" s="40"/>
      <c r="N192" s="41"/>
      <c r="O192" s="41"/>
      <c r="P192" s="226"/>
      <c r="Q192" s="52"/>
      <c r="R192" s="40"/>
      <c r="S192" s="41"/>
      <c r="T192" s="41"/>
      <c r="U192" s="41"/>
      <c r="V192" s="41"/>
      <c r="W192" s="40"/>
      <c r="X192" s="40"/>
      <c r="Y192" s="40"/>
      <c r="Z192" s="40"/>
    </row>
    <row r="193" spans="1:26">
      <c r="A193"/>
      <c r="C193"/>
      <c r="D193" s="128"/>
      <c r="H193" s="40"/>
      <c r="I193" s="40"/>
      <c r="J193" s="157"/>
      <c r="K193" s="40"/>
      <c r="L193" s="40"/>
      <c r="M193" s="40"/>
      <c r="N193" s="41"/>
      <c r="O193" s="41"/>
      <c r="P193" s="226"/>
      <c r="Q193" s="52"/>
      <c r="R193" s="40"/>
      <c r="S193" s="41"/>
      <c r="T193" s="41"/>
      <c r="U193" s="41"/>
      <c r="V193" s="41"/>
      <c r="W193" s="40"/>
      <c r="X193" s="40"/>
      <c r="Y193" s="40"/>
      <c r="Z193" s="40"/>
    </row>
    <row r="194" spans="1:26">
      <c r="A194"/>
      <c r="C194"/>
      <c r="D194" s="128"/>
      <c r="H194" s="40"/>
      <c r="I194" s="40"/>
      <c r="J194" s="157"/>
      <c r="K194" s="40"/>
      <c r="L194" s="40"/>
      <c r="M194" s="40"/>
      <c r="N194" s="41"/>
      <c r="O194" s="41"/>
      <c r="P194" s="226"/>
      <c r="Q194" s="52"/>
      <c r="R194" s="40"/>
      <c r="S194" s="41"/>
      <c r="T194" s="41"/>
      <c r="U194" s="41"/>
      <c r="V194" s="41"/>
      <c r="W194" s="40"/>
      <c r="X194" s="40"/>
      <c r="Y194" s="40"/>
      <c r="Z194" s="40"/>
    </row>
    <row r="195" spans="1:26">
      <c r="A195"/>
      <c r="C195"/>
      <c r="D195" s="128"/>
      <c r="H195" s="40"/>
      <c r="I195" s="40"/>
      <c r="J195" s="157"/>
      <c r="K195" s="40"/>
      <c r="L195" s="40"/>
      <c r="M195" s="40"/>
      <c r="N195" s="41"/>
      <c r="O195" s="41"/>
      <c r="P195" s="226"/>
      <c r="Q195" s="52"/>
      <c r="R195" s="40"/>
      <c r="S195" s="41"/>
      <c r="T195" s="41"/>
      <c r="U195" s="41"/>
      <c r="V195" s="41"/>
      <c r="W195" s="40"/>
      <c r="X195" s="40"/>
      <c r="Y195" s="40"/>
      <c r="Z195" s="40"/>
    </row>
    <row r="196" spans="1:26">
      <c r="A196"/>
      <c r="C196"/>
      <c r="D196" s="128"/>
      <c r="H196" s="40"/>
      <c r="I196" s="40"/>
      <c r="J196" s="157"/>
      <c r="K196" s="40"/>
      <c r="L196" s="40"/>
      <c r="M196" s="40"/>
      <c r="N196" s="41"/>
      <c r="O196" s="41"/>
      <c r="P196" s="226"/>
      <c r="Q196" s="52"/>
      <c r="R196" s="40"/>
      <c r="S196" s="41"/>
      <c r="T196" s="41"/>
      <c r="U196" s="41"/>
      <c r="V196" s="41"/>
      <c r="W196" s="40"/>
      <c r="X196" s="40"/>
      <c r="Y196" s="40"/>
      <c r="Z196" s="40"/>
    </row>
    <row r="197" spans="1:26">
      <c r="A197"/>
      <c r="C197"/>
      <c r="D197" s="128"/>
      <c r="H197" s="40"/>
      <c r="I197" s="40"/>
      <c r="J197" s="157"/>
      <c r="K197" s="40"/>
      <c r="L197" s="40"/>
      <c r="M197" s="40"/>
      <c r="N197" s="41"/>
      <c r="O197" s="41"/>
      <c r="P197" s="226"/>
      <c r="Q197" s="52"/>
      <c r="R197" s="40"/>
      <c r="S197" s="41"/>
      <c r="T197" s="41"/>
      <c r="U197" s="41"/>
      <c r="V197" s="41"/>
      <c r="W197" s="40"/>
      <c r="X197" s="40"/>
      <c r="Y197" s="40"/>
      <c r="Z197" s="40"/>
    </row>
    <row r="198" spans="1:26">
      <c r="A198"/>
      <c r="C198"/>
      <c r="D198" s="128"/>
      <c r="H198" s="40"/>
      <c r="I198" s="40"/>
      <c r="J198" s="157"/>
      <c r="K198" s="40"/>
      <c r="L198" s="40"/>
      <c r="M198" s="40"/>
      <c r="N198" s="41"/>
      <c r="O198" s="41"/>
      <c r="P198" s="226"/>
      <c r="Q198" s="52"/>
      <c r="R198" s="40"/>
      <c r="S198" s="41"/>
      <c r="T198" s="41"/>
      <c r="U198" s="41"/>
      <c r="V198" s="41"/>
      <c r="W198" s="40"/>
      <c r="X198" s="40"/>
      <c r="Y198" s="40"/>
      <c r="Z198" s="40"/>
    </row>
    <row r="199" spans="1:26">
      <c r="A199"/>
      <c r="C199"/>
      <c r="D199" s="128"/>
      <c r="H199" s="40"/>
      <c r="I199" s="40"/>
      <c r="J199" s="157"/>
      <c r="K199" s="40"/>
      <c r="L199" s="40"/>
      <c r="M199" s="40"/>
      <c r="N199" s="41"/>
      <c r="O199" s="41"/>
      <c r="P199" s="226"/>
      <c r="Q199" s="52"/>
      <c r="R199" s="40"/>
      <c r="S199" s="41"/>
      <c r="T199" s="41"/>
      <c r="U199" s="41"/>
      <c r="V199" s="41"/>
      <c r="W199" s="40"/>
      <c r="X199" s="40"/>
      <c r="Y199" s="40"/>
      <c r="Z199" s="40"/>
    </row>
    <row r="200" spans="1:26">
      <c r="A200"/>
      <c r="C200"/>
      <c r="D200" s="128"/>
      <c r="H200" s="40"/>
      <c r="I200" s="40"/>
      <c r="J200" s="157"/>
      <c r="K200" s="40"/>
      <c r="L200" s="40"/>
      <c r="M200" s="40"/>
      <c r="N200" s="41"/>
      <c r="O200" s="41"/>
      <c r="P200" s="226"/>
      <c r="Q200" s="52"/>
      <c r="R200" s="40"/>
      <c r="S200" s="41"/>
      <c r="T200" s="41"/>
      <c r="U200" s="41"/>
      <c r="V200" s="41"/>
      <c r="W200" s="40"/>
      <c r="X200" s="40"/>
      <c r="Y200" s="40"/>
      <c r="Z200" s="40"/>
    </row>
    <row r="201" spans="1:26">
      <c r="A201"/>
      <c r="C201"/>
      <c r="D201" s="128"/>
      <c r="H201" s="40"/>
      <c r="I201" s="40"/>
      <c r="J201" s="157"/>
      <c r="K201" s="40"/>
      <c r="L201" s="40"/>
      <c r="M201" s="40"/>
      <c r="N201" s="41"/>
      <c r="O201" s="41"/>
      <c r="P201" s="226"/>
      <c r="Q201" s="52"/>
      <c r="R201" s="40"/>
      <c r="S201" s="41"/>
      <c r="T201" s="41"/>
      <c r="U201" s="41"/>
      <c r="V201" s="41"/>
      <c r="W201" s="40"/>
      <c r="X201" s="40"/>
      <c r="Y201" s="40"/>
      <c r="Z201" s="40"/>
    </row>
    <row r="202" spans="1:26">
      <c r="A202"/>
      <c r="C202"/>
      <c r="D202" s="128"/>
      <c r="H202" s="40"/>
      <c r="I202" s="40"/>
      <c r="J202" s="157"/>
      <c r="K202" s="40"/>
      <c r="L202" s="40"/>
      <c r="M202" s="40"/>
      <c r="N202" s="41"/>
      <c r="O202" s="41"/>
      <c r="P202" s="226"/>
      <c r="Q202" s="52"/>
      <c r="R202" s="40"/>
      <c r="S202" s="41"/>
      <c r="T202" s="41"/>
      <c r="U202" s="41"/>
      <c r="V202" s="41"/>
      <c r="W202" s="40"/>
      <c r="X202" s="40"/>
      <c r="Y202" s="40"/>
      <c r="Z202" s="40"/>
    </row>
    <row r="203" spans="1:26">
      <c r="A203"/>
      <c r="C203"/>
      <c r="D203" s="128"/>
      <c r="H203" s="40"/>
      <c r="I203" s="40"/>
      <c r="J203" s="157"/>
      <c r="K203" s="40"/>
      <c r="L203" s="40"/>
      <c r="M203" s="40"/>
      <c r="N203" s="41"/>
      <c r="O203" s="41"/>
      <c r="P203" s="226"/>
      <c r="Q203" s="52"/>
      <c r="R203" s="40"/>
      <c r="S203" s="41"/>
      <c r="T203" s="41"/>
      <c r="U203" s="41"/>
      <c r="V203" s="41"/>
      <c r="W203" s="40"/>
      <c r="X203" s="40"/>
      <c r="Y203" s="40"/>
      <c r="Z203" s="40"/>
    </row>
    <row r="204" spans="1:26">
      <c r="A204"/>
      <c r="C204"/>
      <c r="D204" s="128"/>
      <c r="H204" s="40"/>
      <c r="I204" s="40"/>
      <c r="J204" s="157"/>
      <c r="K204" s="40"/>
      <c r="L204" s="40"/>
      <c r="M204" s="40"/>
      <c r="N204" s="41"/>
      <c r="O204" s="41"/>
      <c r="P204" s="226"/>
      <c r="Q204" s="52"/>
      <c r="R204" s="40"/>
      <c r="S204" s="41"/>
      <c r="T204" s="41"/>
      <c r="U204" s="41"/>
      <c r="V204" s="41"/>
      <c r="W204" s="40"/>
      <c r="X204" s="40"/>
      <c r="Y204" s="40"/>
      <c r="Z204" s="40"/>
    </row>
    <row r="205" spans="1:26">
      <c r="A205"/>
      <c r="C205"/>
      <c r="D205" s="128"/>
      <c r="H205" s="40"/>
      <c r="I205" s="40"/>
      <c r="J205" s="157"/>
      <c r="K205" s="40"/>
      <c r="L205" s="40"/>
      <c r="M205" s="40"/>
      <c r="N205" s="41"/>
      <c r="O205" s="41"/>
      <c r="P205" s="226"/>
      <c r="Q205" s="52"/>
      <c r="R205" s="40"/>
      <c r="S205" s="41"/>
      <c r="T205" s="41"/>
      <c r="U205" s="41"/>
      <c r="V205" s="41"/>
      <c r="W205" s="40"/>
      <c r="X205" s="40"/>
      <c r="Y205" s="40"/>
      <c r="Z205" s="40"/>
    </row>
    <row r="206" spans="1:26">
      <c r="A206"/>
      <c r="C206"/>
      <c r="D206" s="128"/>
      <c r="H206" s="40"/>
      <c r="I206" s="40"/>
      <c r="J206" s="157"/>
      <c r="K206" s="40"/>
      <c r="L206" s="40"/>
      <c r="M206" s="40"/>
      <c r="N206" s="41"/>
      <c r="O206" s="41"/>
      <c r="P206" s="226"/>
      <c r="Q206" s="52"/>
      <c r="R206" s="40"/>
      <c r="S206" s="41"/>
      <c r="T206" s="41"/>
      <c r="U206" s="41"/>
      <c r="V206" s="41"/>
      <c r="W206" s="40"/>
      <c r="X206" s="40"/>
      <c r="Y206" s="40"/>
      <c r="Z206" s="40"/>
    </row>
    <row r="207" spans="1:26">
      <c r="A207"/>
      <c r="C207"/>
      <c r="D207" s="128"/>
      <c r="H207" s="40"/>
      <c r="I207" s="40"/>
      <c r="J207" s="157"/>
      <c r="K207" s="40"/>
      <c r="L207" s="40"/>
      <c r="M207" s="40"/>
      <c r="N207" s="41"/>
      <c r="O207" s="41"/>
      <c r="P207" s="226"/>
      <c r="Q207" s="52"/>
      <c r="R207" s="40"/>
      <c r="S207" s="41"/>
      <c r="T207" s="41"/>
      <c r="U207" s="41"/>
      <c r="V207" s="41"/>
      <c r="W207" s="40"/>
      <c r="X207" s="40"/>
      <c r="Y207" s="40"/>
      <c r="Z207" s="40"/>
    </row>
    <row r="208" spans="1:26">
      <c r="A208"/>
      <c r="C208"/>
      <c r="D208" s="128"/>
      <c r="H208" s="40"/>
      <c r="I208" s="40"/>
      <c r="J208" s="157"/>
      <c r="K208" s="40"/>
      <c r="L208" s="40"/>
      <c r="M208" s="40"/>
      <c r="N208" s="41"/>
      <c r="O208" s="41"/>
      <c r="P208" s="226"/>
      <c r="Q208" s="52"/>
      <c r="R208" s="40"/>
      <c r="S208" s="41"/>
      <c r="T208" s="41"/>
      <c r="U208" s="41"/>
      <c r="V208" s="41"/>
      <c r="W208" s="40"/>
      <c r="X208" s="40"/>
      <c r="Y208" s="40"/>
      <c r="Z208" s="40"/>
    </row>
    <row r="209" spans="1:26">
      <c r="A209"/>
      <c r="C209"/>
      <c r="D209" s="128"/>
      <c r="H209" s="40"/>
      <c r="I209" s="40"/>
      <c r="J209" s="157"/>
      <c r="K209" s="40"/>
      <c r="L209" s="40"/>
      <c r="M209" s="40"/>
      <c r="N209" s="41"/>
      <c r="O209" s="41"/>
      <c r="P209" s="226"/>
      <c r="Q209" s="52"/>
      <c r="R209" s="40"/>
      <c r="S209" s="41"/>
      <c r="T209" s="41"/>
      <c r="U209" s="41"/>
      <c r="V209" s="41"/>
      <c r="W209" s="40"/>
      <c r="X209" s="40"/>
      <c r="Y209" s="40"/>
      <c r="Z209" s="40"/>
    </row>
    <row r="210" spans="1:26">
      <c r="A210"/>
      <c r="C210"/>
      <c r="D210" s="128"/>
      <c r="H210" s="40"/>
      <c r="I210" s="40"/>
      <c r="J210" s="157"/>
      <c r="K210" s="40"/>
      <c r="L210" s="40"/>
      <c r="M210" s="40"/>
      <c r="N210" s="41"/>
      <c r="O210" s="41"/>
      <c r="P210" s="226"/>
      <c r="Q210" s="52"/>
      <c r="R210" s="40"/>
      <c r="S210" s="41"/>
      <c r="T210" s="41"/>
      <c r="U210" s="41"/>
      <c r="V210" s="41"/>
      <c r="W210" s="40"/>
      <c r="X210" s="40"/>
      <c r="Y210" s="40"/>
      <c r="Z210" s="40"/>
    </row>
    <row r="211" spans="1:26">
      <c r="A211"/>
      <c r="C211"/>
      <c r="D211" s="128"/>
      <c r="H211" s="40"/>
      <c r="I211" s="40"/>
      <c r="J211" s="157"/>
      <c r="K211" s="40"/>
      <c r="L211" s="40"/>
      <c r="M211" s="40"/>
      <c r="N211" s="41"/>
      <c r="O211" s="41"/>
      <c r="P211" s="226"/>
      <c r="Q211" s="52"/>
      <c r="R211" s="40"/>
      <c r="S211" s="41"/>
      <c r="T211" s="41"/>
      <c r="U211" s="41"/>
      <c r="V211" s="41"/>
      <c r="W211" s="40"/>
      <c r="X211" s="40"/>
      <c r="Y211" s="40"/>
      <c r="Z211" s="40"/>
    </row>
    <row r="212" spans="1:26">
      <c r="A212"/>
      <c r="C212"/>
      <c r="D212" s="128"/>
      <c r="H212" s="40"/>
      <c r="I212" s="40"/>
      <c r="J212" s="157"/>
      <c r="K212" s="40"/>
      <c r="L212" s="40"/>
      <c r="M212" s="40"/>
      <c r="N212" s="41"/>
      <c r="O212" s="41"/>
      <c r="P212" s="226"/>
      <c r="Q212" s="52"/>
      <c r="R212" s="40"/>
      <c r="S212" s="41"/>
      <c r="T212" s="41"/>
      <c r="U212" s="41"/>
      <c r="V212" s="41"/>
      <c r="W212" s="40"/>
      <c r="X212" s="40"/>
      <c r="Y212" s="40"/>
      <c r="Z212" s="40"/>
    </row>
    <row r="213" spans="1:26">
      <c r="A213"/>
      <c r="C213"/>
      <c r="D213" s="128"/>
      <c r="H213" s="40"/>
      <c r="I213" s="40"/>
      <c r="J213" s="157"/>
      <c r="K213" s="40"/>
      <c r="L213" s="40"/>
      <c r="M213" s="40"/>
      <c r="N213" s="41"/>
      <c r="O213" s="41"/>
      <c r="P213" s="226"/>
      <c r="Q213" s="52"/>
      <c r="R213" s="40"/>
      <c r="S213" s="41"/>
      <c r="T213" s="41"/>
      <c r="U213" s="41"/>
      <c r="V213" s="41"/>
      <c r="W213" s="40"/>
      <c r="X213" s="40"/>
      <c r="Y213" s="40"/>
      <c r="Z213" s="40"/>
    </row>
    <row r="214" spans="1:26">
      <c r="A214"/>
      <c r="C214"/>
      <c r="D214" s="128"/>
      <c r="H214" s="40"/>
      <c r="I214" s="40"/>
      <c r="J214" s="157"/>
      <c r="K214" s="40"/>
      <c r="L214" s="40"/>
      <c r="M214" s="40"/>
      <c r="N214" s="41"/>
      <c r="O214" s="41"/>
      <c r="P214" s="226"/>
      <c r="Q214" s="52"/>
      <c r="R214" s="40"/>
      <c r="S214" s="41"/>
      <c r="T214" s="41"/>
      <c r="U214" s="41"/>
      <c r="V214" s="41"/>
      <c r="W214" s="40"/>
      <c r="X214" s="40"/>
      <c r="Y214" s="40"/>
      <c r="Z214" s="40"/>
    </row>
    <row r="215" spans="1:26">
      <c r="A215"/>
      <c r="C215"/>
      <c r="D215" s="128"/>
      <c r="H215" s="40"/>
      <c r="I215" s="40"/>
      <c r="J215" s="157"/>
      <c r="K215" s="40"/>
      <c r="L215" s="40"/>
      <c r="M215" s="40"/>
      <c r="N215" s="41"/>
      <c r="O215" s="41"/>
      <c r="P215" s="226"/>
      <c r="Q215" s="52"/>
      <c r="R215" s="40"/>
      <c r="S215" s="41"/>
      <c r="T215" s="41"/>
      <c r="U215" s="41"/>
      <c r="V215" s="41"/>
      <c r="W215" s="40"/>
      <c r="X215" s="40"/>
      <c r="Y215" s="40"/>
      <c r="Z215" s="40"/>
    </row>
    <row r="216" spans="1:26">
      <c r="A216"/>
      <c r="C216"/>
      <c r="D216" s="128"/>
      <c r="H216" s="40"/>
      <c r="I216" s="40"/>
      <c r="J216" s="157"/>
      <c r="K216" s="40"/>
      <c r="L216" s="40"/>
      <c r="M216" s="40"/>
      <c r="N216" s="41"/>
      <c r="O216" s="41"/>
      <c r="P216" s="226"/>
      <c r="Q216" s="52"/>
      <c r="R216" s="40"/>
      <c r="S216" s="41"/>
      <c r="T216" s="41"/>
      <c r="U216" s="41"/>
      <c r="V216" s="41"/>
      <c r="W216" s="40"/>
      <c r="X216" s="40"/>
      <c r="Y216" s="40"/>
      <c r="Z216" s="40"/>
    </row>
    <row r="217" spans="1:26">
      <c r="A217"/>
      <c r="C217"/>
      <c r="D217" s="128"/>
      <c r="H217" s="40"/>
      <c r="I217" s="40"/>
      <c r="J217" s="157"/>
      <c r="K217" s="40"/>
      <c r="L217" s="40"/>
      <c r="M217" s="40"/>
      <c r="N217" s="41"/>
      <c r="O217" s="41"/>
      <c r="P217" s="226"/>
      <c r="Q217" s="52"/>
      <c r="R217" s="40"/>
      <c r="S217" s="41"/>
      <c r="T217" s="41"/>
      <c r="U217" s="41"/>
      <c r="V217" s="41"/>
      <c r="W217" s="40"/>
      <c r="X217" s="40"/>
      <c r="Y217" s="40"/>
      <c r="Z217" s="40"/>
    </row>
    <row r="218" spans="1:26">
      <c r="A218"/>
      <c r="C218"/>
      <c r="D218" s="128"/>
      <c r="H218" s="40"/>
      <c r="I218" s="40"/>
      <c r="J218" s="157"/>
      <c r="K218" s="40"/>
      <c r="L218" s="40"/>
      <c r="M218" s="40"/>
      <c r="N218" s="41"/>
      <c r="O218" s="41"/>
      <c r="P218" s="226"/>
      <c r="Q218" s="52"/>
      <c r="R218" s="40"/>
      <c r="S218" s="41"/>
      <c r="T218" s="41"/>
      <c r="U218" s="41"/>
      <c r="V218" s="41"/>
      <c r="W218" s="40"/>
      <c r="X218" s="40"/>
      <c r="Y218" s="40"/>
      <c r="Z218" s="40"/>
    </row>
    <row r="219" spans="1:26">
      <c r="A219"/>
      <c r="C219"/>
      <c r="D219" s="128"/>
      <c r="H219" s="40"/>
      <c r="I219" s="40"/>
      <c r="J219" s="157"/>
      <c r="K219" s="40"/>
      <c r="L219" s="40"/>
      <c r="M219" s="40"/>
      <c r="N219" s="41"/>
      <c r="O219" s="41"/>
      <c r="P219" s="226"/>
      <c r="Q219" s="52"/>
      <c r="R219" s="40"/>
      <c r="S219" s="41"/>
      <c r="T219" s="41"/>
      <c r="U219" s="41"/>
      <c r="V219" s="41"/>
      <c r="W219" s="40"/>
      <c r="X219" s="40"/>
      <c r="Y219" s="40"/>
      <c r="Z219" s="40"/>
    </row>
    <row r="220" spans="1:26">
      <c r="A220"/>
      <c r="C220"/>
      <c r="D220" s="128"/>
      <c r="H220" s="40"/>
      <c r="I220" s="40"/>
      <c r="J220" s="157"/>
      <c r="K220" s="40"/>
      <c r="L220" s="40"/>
      <c r="M220" s="40"/>
      <c r="N220" s="41"/>
      <c r="O220" s="41"/>
      <c r="P220" s="226"/>
      <c r="Q220" s="52"/>
      <c r="R220" s="40"/>
      <c r="S220" s="41"/>
      <c r="T220" s="41"/>
      <c r="U220" s="41"/>
      <c r="V220" s="41"/>
      <c r="W220" s="40"/>
      <c r="X220" s="40"/>
      <c r="Y220" s="40"/>
      <c r="Z220" s="40"/>
    </row>
    <row r="221" spans="1:26">
      <c r="A221"/>
      <c r="C221"/>
      <c r="D221" s="128"/>
      <c r="H221" s="40"/>
      <c r="I221" s="40"/>
      <c r="J221" s="157"/>
      <c r="K221" s="40"/>
      <c r="L221" s="40"/>
      <c r="M221" s="40"/>
      <c r="N221" s="41"/>
      <c r="O221" s="41"/>
      <c r="P221" s="226"/>
      <c r="Q221" s="52"/>
      <c r="R221" s="40"/>
      <c r="S221" s="41"/>
      <c r="T221" s="41"/>
      <c r="U221" s="41"/>
      <c r="V221" s="41"/>
      <c r="W221" s="40"/>
      <c r="X221" s="40"/>
      <c r="Y221" s="40"/>
      <c r="Z221" s="40"/>
    </row>
    <row r="222" spans="1:26">
      <c r="A222"/>
      <c r="C222"/>
      <c r="D222" s="128"/>
      <c r="H222" s="40"/>
      <c r="I222" s="40"/>
      <c r="J222" s="157"/>
      <c r="K222" s="40"/>
      <c r="L222" s="40"/>
      <c r="M222" s="40"/>
      <c r="N222" s="41"/>
      <c r="O222" s="41"/>
      <c r="P222" s="226"/>
      <c r="Q222" s="52"/>
      <c r="R222" s="40"/>
      <c r="S222" s="41"/>
      <c r="T222" s="41"/>
      <c r="U222" s="41"/>
      <c r="V222" s="41"/>
      <c r="W222" s="40"/>
      <c r="X222" s="40"/>
      <c r="Y222" s="40"/>
      <c r="Z222" s="40"/>
    </row>
    <row r="223" spans="1:26">
      <c r="A223"/>
      <c r="C223"/>
      <c r="D223" s="128"/>
      <c r="H223" s="40"/>
      <c r="I223" s="40"/>
      <c r="J223" s="157"/>
      <c r="K223" s="40"/>
      <c r="L223" s="40"/>
      <c r="M223" s="40"/>
      <c r="N223" s="41"/>
      <c r="O223" s="41"/>
      <c r="P223" s="226"/>
      <c r="Q223" s="52"/>
      <c r="R223" s="40"/>
      <c r="S223" s="41"/>
      <c r="T223" s="41"/>
      <c r="U223" s="41"/>
      <c r="V223" s="41"/>
      <c r="W223" s="40"/>
      <c r="X223" s="40"/>
      <c r="Y223" s="40"/>
      <c r="Z223" s="40"/>
    </row>
    <row r="224" spans="1:26">
      <c r="A224"/>
      <c r="C224"/>
      <c r="D224" s="128"/>
      <c r="H224" s="40"/>
      <c r="I224" s="40"/>
      <c r="J224" s="157"/>
      <c r="K224" s="40"/>
      <c r="L224" s="40"/>
      <c r="M224" s="40"/>
      <c r="N224" s="41"/>
      <c r="O224" s="41"/>
      <c r="P224" s="226"/>
      <c r="Q224" s="52"/>
      <c r="R224" s="40"/>
      <c r="S224" s="41"/>
      <c r="T224" s="41"/>
      <c r="U224" s="41"/>
      <c r="V224" s="41"/>
      <c r="W224" s="40"/>
      <c r="X224" s="40"/>
      <c r="Y224" s="40"/>
      <c r="Z224" s="40"/>
    </row>
    <row r="225" spans="1:26">
      <c r="A225"/>
      <c r="C225"/>
      <c r="D225" s="128"/>
      <c r="H225" s="40"/>
      <c r="I225" s="40"/>
      <c r="J225" s="157"/>
      <c r="K225" s="40"/>
      <c r="L225" s="40"/>
      <c r="M225" s="40"/>
      <c r="N225" s="41"/>
      <c r="O225" s="41"/>
      <c r="P225" s="226"/>
      <c r="Q225" s="52"/>
      <c r="R225" s="40"/>
      <c r="S225" s="41"/>
      <c r="T225" s="41"/>
      <c r="U225" s="41"/>
      <c r="V225" s="41"/>
      <c r="W225" s="40"/>
      <c r="X225" s="40"/>
      <c r="Y225" s="40"/>
      <c r="Z225" s="40"/>
    </row>
    <row r="226" spans="1:26">
      <c r="A226"/>
      <c r="C226"/>
      <c r="D226" s="128"/>
      <c r="H226" s="40"/>
      <c r="I226" s="40"/>
      <c r="J226" s="157"/>
      <c r="K226" s="40"/>
      <c r="L226" s="40"/>
      <c r="M226" s="40"/>
      <c r="N226" s="41"/>
      <c r="O226" s="41"/>
      <c r="P226" s="226"/>
      <c r="Q226" s="52"/>
      <c r="R226" s="40"/>
      <c r="S226" s="41"/>
      <c r="T226" s="41"/>
      <c r="U226" s="41"/>
      <c r="V226" s="41"/>
      <c r="W226" s="40"/>
      <c r="X226" s="40"/>
      <c r="Y226" s="40"/>
      <c r="Z226" s="40"/>
    </row>
    <row r="227" spans="1:26">
      <c r="A227"/>
      <c r="C227"/>
      <c r="D227" s="128"/>
      <c r="H227" s="40"/>
      <c r="I227" s="40"/>
      <c r="J227" s="157"/>
      <c r="K227" s="40"/>
      <c r="L227" s="40"/>
      <c r="M227" s="40"/>
      <c r="N227" s="41"/>
      <c r="O227" s="41"/>
      <c r="P227" s="226"/>
      <c r="Q227" s="52"/>
      <c r="R227" s="40"/>
      <c r="S227" s="41"/>
      <c r="T227" s="41"/>
      <c r="U227" s="41"/>
      <c r="V227" s="41"/>
      <c r="W227" s="40"/>
      <c r="X227" s="40"/>
      <c r="Y227" s="40"/>
      <c r="Z227" s="40"/>
    </row>
    <row r="228" spans="1:26">
      <c r="A228"/>
      <c r="C228"/>
      <c r="D228" s="128"/>
      <c r="H228" s="40"/>
      <c r="I228" s="40"/>
      <c r="J228" s="157"/>
      <c r="K228" s="40"/>
      <c r="L228" s="40"/>
      <c r="M228" s="40"/>
      <c r="N228" s="41"/>
      <c r="O228" s="41"/>
      <c r="P228" s="226"/>
      <c r="Q228" s="52"/>
      <c r="R228" s="40"/>
      <c r="S228" s="41"/>
      <c r="T228" s="41"/>
      <c r="U228" s="41"/>
      <c r="V228" s="41"/>
      <c r="W228" s="40"/>
      <c r="X228" s="40"/>
      <c r="Y228" s="40"/>
      <c r="Z228" s="40"/>
    </row>
    <row r="229" spans="1:26">
      <c r="A229"/>
      <c r="C229"/>
      <c r="D229" s="128"/>
      <c r="H229" s="40"/>
      <c r="I229" s="40"/>
      <c r="J229" s="157"/>
      <c r="K229" s="40"/>
      <c r="L229" s="40"/>
      <c r="M229" s="40"/>
      <c r="N229" s="41"/>
      <c r="O229" s="41"/>
      <c r="P229" s="226"/>
      <c r="Q229" s="52"/>
      <c r="R229" s="40"/>
      <c r="S229" s="41"/>
      <c r="T229" s="41"/>
      <c r="U229" s="41"/>
      <c r="V229" s="41"/>
      <c r="W229" s="40"/>
      <c r="X229" s="40"/>
      <c r="Y229" s="40"/>
      <c r="Z229" s="40"/>
    </row>
    <row r="230" spans="1:26">
      <c r="A230"/>
      <c r="C230"/>
      <c r="D230" s="128"/>
      <c r="H230" s="40"/>
      <c r="I230" s="40"/>
      <c r="J230" s="157"/>
      <c r="K230" s="40"/>
      <c r="L230" s="40"/>
      <c r="M230" s="40"/>
      <c r="N230" s="41"/>
      <c r="O230" s="41"/>
      <c r="P230" s="226"/>
      <c r="Q230" s="52"/>
      <c r="R230" s="40"/>
      <c r="S230" s="41"/>
      <c r="T230" s="41"/>
      <c r="U230" s="41"/>
      <c r="V230" s="41"/>
      <c r="W230" s="40"/>
      <c r="X230" s="40"/>
      <c r="Y230" s="40"/>
      <c r="Z230" s="40"/>
    </row>
    <row r="231" spans="1:26">
      <c r="A231"/>
      <c r="C231"/>
      <c r="D231" s="128"/>
      <c r="H231" s="40"/>
      <c r="I231" s="40"/>
      <c r="J231" s="157"/>
      <c r="K231" s="40"/>
      <c r="L231" s="40"/>
      <c r="M231" s="40"/>
      <c r="N231" s="41"/>
      <c r="O231" s="41"/>
      <c r="P231" s="226"/>
      <c r="Q231" s="52"/>
      <c r="R231" s="40"/>
      <c r="S231" s="41"/>
      <c r="T231" s="41"/>
      <c r="U231" s="41"/>
      <c r="V231" s="41"/>
      <c r="W231" s="40"/>
      <c r="X231" s="40"/>
      <c r="Y231" s="40"/>
      <c r="Z231" s="40"/>
    </row>
    <row r="232" spans="1:26">
      <c r="A232"/>
      <c r="C232"/>
      <c r="D232" s="128"/>
      <c r="H232" s="40"/>
      <c r="I232" s="40"/>
      <c r="J232" s="157"/>
      <c r="K232" s="40"/>
      <c r="L232" s="40"/>
      <c r="M232" s="40"/>
      <c r="N232" s="41"/>
      <c r="O232" s="41"/>
      <c r="P232" s="226"/>
      <c r="Q232" s="52"/>
      <c r="R232" s="40"/>
      <c r="S232" s="41"/>
      <c r="T232" s="41"/>
      <c r="U232" s="41"/>
      <c r="V232" s="41"/>
      <c r="W232" s="40"/>
      <c r="X232" s="40"/>
      <c r="Y232" s="40"/>
      <c r="Z232" s="40"/>
    </row>
    <row r="233" spans="1:26">
      <c r="A233"/>
      <c r="C233"/>
      <c r="D233" s="128"/>
      <c r="H233" s="40"/>
      <c r="I233" s="40"/>
      <c r="J233" s="157"/>
      <c r="K233" s="40"/>
      <c r="L233" s="40"/>
      <c r="M233" s="40"/>
      <c r="N233" s="41"/>
      <c r="O233" s="41"/>
      <c r="P233" s="226"/>
      <c r="Q233" s="52"/>
      <c r="R233" s="40"/>
      <c r="S233" s="41"/>
      <c r="T233" s="41"/>
      <c r="U233" s="41"/>
      <c r="V233" s="41"/>
      <c r="W233" s="40"/>
      <c r="X233" s="40"/>
      <c r="Y233" s="40"/>
      <c r="Z233" s="40"/>
    </row>
    <row r="234" spans="1:26">
      <c r="A234"/>
      <c r="C234"/>
      <c r="D234" s="128"/>
      <c r="H234" s="40"/>
      <c r="I234" s="40"/>
      <c r="J234" s="157"/>
      <c r="K234" s="40"/>
      <c r="L234" s="40"/>
      <c r="M234" s="40"/>
      <c r="N234" s="41"/>
      <c r="O234" s="41"/>
      <c r="P234" s="226"/>
      <c r="Q234" s="52"/>
      <c r="R234" s="40"/>
      <c r="S234" s="41"/>
      <c r="T234" s="41"/>
      <c r="U234" s="41"/>
      <c r="V234" s="41"/>
      <c r="W234" s="40"/>
      <c r="X234" s="40"/>
      <c r="Y234" s="40"/>
      <c r="Z234" s="40"/>
    </row>
    <row r="235" spans="1:26">
      <c r="A235"/>
      <c r="C235"/>
      <c r="D235" s="128"/>
      <c r="H235" s="40"/>
      <c r="I235" s="40"/>
      <c r="J235" s="157"/>
      <c r="K235" s="40"/>
      <c r="L235" s="40"/>
      <c r="M235" s="40"/>
      <c r="N235" s="41"/>
      <c r="O235" s="41"/>
      <c r="P235" s="226"/>
      <c r="Q235" s="52"/>
      <c r="R235" s="40"/>
      <c r="S235" s="41"/>
      <c r="T235" s="41"/>
      <c r="U235" s="41"/>
      <c r="V235" s="41"/>
      <c r="W235" s="40"/>
      <c r="X235" s="40"/>
      <c r="Y235" s="40"/>
      <c r="Z235" s="40"/>
    </row>
    <row r="236" spans="1:26">
      <c r="A236"/>
      <c r="C236"/>
      <c r="D236" s="128"/>
      <c r="H236" s="40"/>
      <c r="I236" s="40"/>
      <c r="J236" s="157"/>
      <c r="K236" s="40"/>
      <c r="L236" s="40"/>
      <c r="M236" s="40"/>
      <c r="N236" s="41"/>
      <c r="O236" s="41"/>
      <c r="P236" s="226"/>
      <c r="Q236" s="52"/>
      <c r="R236" s="40"/>
      <c r="S236" s="41"/>
      <c r="T236" s="41"/>
      <c r="U236" s="41"/>
      <c r="V236" s="41"/>
      <c r="W236" s="40"/>
      <c r="X236" s="40"/>
      <c r="Y236" s="40"/>
      <c r="Z236" s="40"/>
    </row>
    <row r="237" spans="1:26">
      <c r="A237"/>
      <c r="C237"/>
      <c r="D237" s="128"/>
      <c r="H237" s="40"/>
      <c r="I237" s="40"/>
      <c r="J237" s="157"/>
      <c r="K237" s="40"/>
      <c r="L237" s="40"/>
      <c r="M237" s="40"/>
      <c r="N237" s="41"/>
      <c r="O237" s="41"/>
      <c r="P237" s="226"/>
      <c r="Q237" s="52"/>
      <c r="R237" s="40"/>
      <c r="S237" s="41"/>
      <c r="T237" s="41"/>
      <c r="U237" s="41"/>
      <c r="V237" s="41"/>
      <c r="W237" s="40"/>
      <c r="X237" s="40"/>
      <c r="Y237" s="40"/>
      <c r="Z237" s="40"/>
    </row>
    <row r="238" spans="1:26">
      <c r="A238"/>
      <c r="C238"/>
      <c r="D238" s="128"/>
      <c r="H238" s="40"/>
      <c r="I238" s="40"/>
      <c r="J238" s="157"/>
      <c r="K238" s="40"/>
      <c r="L238" s="40"/>
      <c r="M238" s="40"/>
      <c r="N238" s="41"/>
      <c r="O238" s="41"/>
      <c r="P238" s="226"/>
      <c r="Q238" s="52"/>
      <c r="R238" s="40"/>
      <c r="S238" s="41"/>
      <c r="T238" s="41"/>
      <c r="U238" s="41"/>
      <c r="V238" s="41"/>
      <c r="W238" s="40"/>
      <c r="X238" s="40"/>
      <c r="Y238" s="40"/>
      <c r="Z238" s="40"/>
    </row>
    <row r="239" spans="1:26">
      <c r="A239"/>
      <c r="C239"/>
      <c r="D239" s="128"/>
      <c r="H239" s="40"/>
      <c r="I239" s="40"/>
      <c r="J239" s="157"/>
      <c r="K239" s="40"/>
      <c r="L239" s="40"/>
      <c r="M239" s="40"/>
      <c r="N239" s="41"/>
      <c r="O239" s="41"/>
      <c r="P239" s="226"/>
      <c r="Q239" s="52"/>
      <c r="R239" s="40"/>
      <c r="S239" s="41"/>
      <c r="T239" s="41"/>
      <c r="U239" s="41"/>
      <c r="V239" s="41"/>
      <c r="W239" s="40"/>
      <c r="X239" s="40"/>
      <c r="Y239" s="40"/>
      <c r="Z239" s="40"/>
    </row>
    <row r="240" spans="1:26">
      <c r="A240"/>
      <c r="C240"/>
      <c r="D240" s="128"/>
      <c r="H240" s="40"/>
      <c r="I240" s="40"/>
      <c r="J240" s="157"/>
      <c r="K240" s="40"/>
      <c r="L240" s="40"/>
      <c r="M240" s="40"/>
      <c r="N240" s="41"/>
      <c r="O240" s="41"/>
      <c r="P240" s="226"/>
      <c r="Q240" s="52"/>
      <c r="R240" s="40"/>
      <c r="S240" s="41"/>
      <c r="T240" s="41"/>
      <c r="U240" s="41"/>
      <c r="V240" s="41"/>
      <c r="W240" s="40"/>
      <c r="X240" s="40"/>
      <c r="Y240" s="40"/>
      <c r="Z240" s="40"/>
    </row>
    <row r="241" spans="1:26">
      <c r="A241"/>
      <c r="C241"/>
      <c r="D241" s="128"/>
      <c r="H241" s="40"/>
      <c r="I241" s="40"/>
      <c r="J241" s="157"/>
      <c r="K241" s="40"/>
      <c r="L241" s="40"/>
      <c r="M241" s="40"/>
      <c r="N241" s="41"/>
      <c r="O241" s="41"/>
      <c r="P241" s="226"/>
      <c r="Q241" s="52"/>
      <c r="R241" s="40"/>
      <c r="S241" s="41"/>
      <c r="T241" s="41"/>
      <c r="U241" s="41"/>
      <c r="V241" s="41"/>
      <c r="W241" s="40"/>
      <c r="X241" s="40"/>
      <c r="Y241" s="40"/>
      <c r="Z241" s="40"/>
    </row>
    <row r="242" spans="1:26">
      <c r="A242"/>
      <c r="C242"/>
      <c r="D242" s="128"/>
      <c r="H242" s="40"/>
      <c r="I242" s="40"/>
      <c r="J242" s="157"/>
      <c r="K242" s="40"/>
      <c r="L242" s="40"/>
      <c r="M242" s="40"/>
      <c r="N242" s="41"/>
      <c r="O242" s="41"/>
      <c r="P242" s="226"/>
      <c r="Q242" s="52"/>
      <c r="R242" s="40"/>
      <c r="S242" s="41"/>
      <c r="T242" s="41"/>
      <c r="U242" s="41"/>
      <c r="V242" s="41"/>
      <c r="W242" s="40"/>
      <c r="X242" s="40"/>
      <c r="Y242" s="40"/>
      <c r="Z242" s="40"/>
    </row>
    <row r="243" spans="1:26">
      <c r="A243"/>
      <c r="C243"/>
      <c r="D243" s="128"/>
      <c r="H243" s="40"/>
      <c r="I243" s="40"/>
      <c r="J243" s="157"/>
      <c r="K243" s="40"/>
      <c r="L243" s="40"/>
      <c r="M243" s="40"/>
      <c r="N243" s="41"/>
      <c r="O243" s="41"/>
      <c r="P243" s="226"/>
      <c r="Q243" s="52"/>
      <c r="R243" s="40"/>
      <c r="S243" s="41"/>
      <c r="T243" s="41"/>
      <c r="U243" s="41"/>
      <c r="V243" s="41"/>
      <c r="W243" s="40"/>
      <c r="X243" s="40"/>
      <c r="Y243" s="40"/>
      <c r="Z243" s="40"/>
    </row>
    <row r="244" spans="1:26">
      <c r="A244"/>
      <c r="C244"/>
      <c r="D244" s="128"/>
      <c r="H244" s="40"/>
      <c r="I244" s="40"/>
      <c r="J244" s="157"/>
      <c r="K244" s="40"/>
      <c r="L244" s="40"/>
      <c r="M244" s="40"/>
      <c r="N244" s="41"/>
      <c r="O244" s="41"/>
      <c r="P244" s="226"/>
      <c r="Q244" s="52"/>
      <c r="R244" s="40"/>
      <c r="S244" s="41"/>
      <c r="T244" s="41"/>
      <c r="U244" s="41"/>
      <c r="V244" s="41"/>
      <c r="W244" s="40"/>
      <c r="X244" s="40"/>
      <c r="Y244" s="40"/>
      <c r="Z244" s="40"/>
    </row>
    <row r="245" spans="1:26">
      <c r="A245"/>
      <c r="C245"/>
      <c r="D245" s="128"/>
      <c r="H245" s="40"/>
      <c r="I245" s="40"/>
      <c r="J245" s="157"/>
      <c r="K245" s="40"/>
      <c r="L245" s="40"/>
      <c r="M245" s="40"/>
      <c r="N245" s="41"/>
      <c r="O245" s="41"/>
      <c r="P245" s="226"/>
      <c r="Q245" s="52"/>
      <c r="R245" s="40"/>
      <c r="S245" s="41"/>
      <c r="T245" s="41"/>
      <c r="U245" s="41"/>
      <c r="V245" s="41"/>
      <c r="W245" s="40"/>
      <c r="X245" s="40"/>
      <c r="Y245" s="40"/>
      <c r="Z245" s="40"/>
    </row>
    <row r="246" spans="1:26">
      <c r="A246"/>
      <c r="C246"/>
      <c r="D246" s="128"/>
      <c r="H246" s="40"/>
      <c r="I246" s="40"/>
      <c r="J246" s="157"/>
      <c r="K246" s="40"/>
      <c r="L246" s="40"/>
      <c r="M246" s="40"/>
      <c r="N246" s="41"/>
      <c r="O246" s="41"/>
      <c r="P246" s="226"/>
      <c r="Q246" s="52"/>
      <c r="R246" s="40"/>
      <c r="S246" s="41"/>
      <c r="T246" s="41"/>
      <c r="U246" s="41"/>
      <c r="V246" s="41"/>
      <c r="W246" s="40"/>
      <c r="X246" s="40"/>
      <c r="Y246" s="40"/>
      <c r="Z246" s="40"/>
    </row>
    <row r="247" spans="1:26">
      <c r="A247"/>
      <c r="C247"/>
      <c r="D247" s="128"/>
      <c r="H247" s="40"/>
      <c r="I247" s="40"/>
      <c r="J247" s="157"/>
      <c r="K247" s="40"/>
      <c r="L247" s="40"/>
      <c r="M247" s="40"/>
      <c r="N247" s="41"/>
      <c r="O247" s="41"/>
      <c r="P247" s="226"/>
      <c r="Q247" s="52"/>
      <c r="R247" s="40"/>
      <c r="S247" s="41"/>
      <c r="T247" s="41"/>
      <c r="U247" s="41"/>
      <c r="V247" s="41"/>
      <c r="W247" s="40"/>
      <c r="X247" s="40"/>
      <c r="Y247" s="40"/>
      <c r="Z247" s="40"/>
    </row>
    <row r="248" spans="1:26">
      <c r="A248"/>
      <c r="C248"/>
      <c r="D248" s="128"/>
      <c r="H248" s="40"/>
      <c r="I248" s="40"/>
      <c r="J248" s="157"/>
      <c r="K248" s="40"/>
      <c r="L248" s="40"/>
      <c r="M248" s="40"/>
      <c r="N248" s="41"/>
      <c r="O248" s="41"/>
      <c r="P248" s="226"/>
      <c r="Q248" s="52"/>
      <c r="R248" s="40"/>
      <c r="S248" s="41"/>
      <c r="T248" s="41"/>
      <c r="U248" s="41"/>
      <c r="V248" s="41"/>
      <c r="W248" s="40"/>
      <c r="X248" s="40"/>
      <c r="Y248" s="40"/>
      <c r="Z248" s="40"/>
    </row>
    <row r="249" spans="1:26">
      <c r="A249"/>
      <c r="C249"/>
      <c r="D249" s="128"/>
      <c r="H249" s="40"/>
      <c r="I249" s="40"/>
      <c r="J249" s="157"/>
      <c r="K249" s="40"/>
      <c r="L249" s="40"/>
      <c r="M249" s="40"/>
      <c r="N249" s="41"/>
      <c r="O249" s="41"/>
      <c r="P249" s="226"/>
      <c r="Q249" s="52"/>
      <c r="R249" s="40"/>
      <c r="S249" s="41"/>
      <c r="T249" s="41"/>
      <c r="U249" s="41"/>
      <c r="V249" s="41"/>
      <c r="W249" s="40"/>
      <c r="X249" s="40"/>
      <c r="Y249" s="40"/>
      <c r="Z249" s="40"/>
    </row>
    <row r="250" spans="1:26">
      <c r="A250"/>
      <c r="C250"/>
      <c r="D250" s="128"/>
      <c r="H250" s="40"/>
      <c r="I250" s="40"/>
      <c r="J250" s="157"/>
      <c r="K250" s="40"/>
      <c r="L250" s="40"/>
      <c r="M250" s="40"/>
      <c r="N250" s="41"/>
      <c r="O250" s="41"/>
      <c r="P250" s="226"/>
      <c r="Q250" s="52"/>
      <c r="R250" s="40"/>
      <c r="S250" s="41"/>
      <c r="T250" s="41"/>
      <c r="U250" s="41"/>
      <c r="V250" s="41"/>
      <c r="W250" s="40"/>
      <c r="X250" s="40"/>
      <c r="Y250" s="40"/>
      <c r="Z250" s="40"/>
    </row>
    <row r="251" spans="1:26">
      <c r="A251"/>
      <c r="C251"/>
      <c r="D251" s="128"/>
      <c r="H251" s="40"/>
      <c r="I251" s="40"/>
      <c r="J251" s="157"/>
      <c r="K251" s="40"/>
      <c r="L251" s="40"/>
      <c r="M251" s="40"/>
      <c r="N251" s="41"/>
      <c r="O251" s="41"/>
      <c r="P251" s="226"/>
      <c r="Q251" s="52"/>
      <c r="R251" s="40"/>
      <c r="S251" s="41"/>
      <c r="T251" s="41"/>
      <c r="U251" s="41"/>
      <c r="V251" s="41"/>
      <c r="W251" s="40"/>
      <c r="X251" s="40"/>
      <c r="Y251" s="40"/>
      <c r="Z251" s="40"/>
    </row>
    <row r="252" spans="1:26">
      <c r="A252"/>
      <c r="C252"/>
      <c r="D252" s="128"/>
      <c r="H252" s="40"/>
      <c r="I252" s="40"/>
      <c r="J252" s="157"/>
      <c r="K252" s="40"/>
      <c r="L252" s="40"/>
      <c r="M252" s="40"/>
      <c r="N252" s="41"/>
      <c r="O252" s="41"/>
      <c r="P252" s="226"/>
      <c r="Q252" s="52"/>
      <c r="R252" s="40"/>
      <c r="S252" s="41"/>
      <c r="T252" s="41"/>
      <c r="U252" s="41"/>
      <c r="V252" s="41"/>
      <c r="W252" s="40"/>
      <c r="X252" s="40"/>
      <c r="Y252" s="40"/>
      <c r="Z252" s="40"/>
    </row>
    <row r="253" spans="1:26">
      <c r="A253"/>
      <c r="C253"/>
      <c r="D253" s="128"/>
      <c r="H253" s="40"/>
      <c r="I253" s="40"/>
      <c r="J253" s="157"/>
      <c r="K253" s="40"/>
      <c r="L253" s="40"/>
      <c r="M253" s="40"/>
      <c r="N253" s="41"/>
      <c r="O253" s="41"/>
      <c r="P253" s="226"/>
      <c r="Q253" s="52"/>
      <c r="R253" s="40"/>
      <c r="S253" s="41"/>
      <c r="T253" s="41"/>
      <c r="U253" s="41"/>
      <c r="V253" s="41"/>
      <c r="W253" s="40"/>
      <c r="X253" s="40"/>
      <c r="Y253" s="40"/>
      <c r="Z253" s="40"/>
    </row>
    <row r="254" spans="1:26">
      <c r="A254"/>
      <c r="C254"/>
      <c r="D254" s="128"/>
      <c r="H254" s="40"/>
      <c r="I254" s="40"/>
      <c r="J254" s="157"/>
      <c r="K254" s="40"/>
      <c r="L254" s="40"/>
      <c r="M254" s="40"/>
      <c r="N254" s="41"/>
      <c r="O254" s="41"/>
      <c r="P254" s="226"/>
      <c r="Q254" s="52"/>
      <c r="R254" s="40"/>
      <c r="S254" s="41"/>
      <c r="T254" s="41"/>
      <c r="U254" s="41"/>
      <c r="V254" s="41"/>
      <c r="W254" s="40"/>
      <c r="X254" s="40"/>
      <c r="Y254" s="40"/>
      <c r="Z254" s="40"/>
    </row>
    <row r="255" spans="1:26">
      <c r="A255"/>
      <c r="C255"/>
      <c r="D255" s="128"/>
      <c r="H255" s="40"/>
      <c r="I255" s="40"/>
      <c r="J255" s="157"/>
      <c r="K255" s="40"/>
      <c r="L255" s="40"/>
      <c r="M255" s="40"/>
      <c r="N255" s="41"/>
      <c r="O255" s="41"/>
      <c r="P255" s="226"/>
      <c r="Q255" s="52"/>
      <c r="R255" s="40"/>
      <c r="S255" s="41"/>
      <c r="T255" s="41"/>
      <c r="U255" s="41"/>
      <c r="V255" s="41"/>
      <c r="W255" s="40"/>
      <c r="X255" s="40"/>
      <c r="Y255" s="40"/>
      <c r="Z255" s="40"/>
    </row>
    <row r="256" spans="1:26">
      <c r="A256"/>
      <c r="C256"/>
      <c r="D256" s="128"/>
      <c r="H256" s="40"/>
      <c r="I256" s="40"/>
      <c r="J256" s="157"/>
      <c r="K256" s="40"/>
      <c r="L256" s="40"/>
      <c r="M256" s="40"/>
      <c r="N256" s="41"/>
      <c r="O256" s="41"/>
      <c r="P256" s="226"/>
      <c r="Q256" s="52"/>
      <c r="R256" s="40"/>
      <c r="S256" s="41"/>
      <c r="T256" s="41"/>
      <c r="U256" s="41"/>
      <c r="V256" s="41"/>
      <c r="W256" s="40"/>
      <c r="X256" s="40"/>
      <c r="Y256" s="40"/>
      <c r="Z256" s="40"/>
    </row>
    <row r="257" spans="1:26">
      <c r="A257"/>
      <c r="C257"/>
      <c r="D257" s="128"/>
      <c r="H257" s="40"/>
      <c r="I257" s="40"/>
      <c r="J257" s="157"/>
      <c r="K257" s="40"/>
      <c r="L257" s="40"/>
      <c r="M257" s="40"/>
      <c r="N257" s="41"/>
      <c r="O257" s="41"/>
      <c r="P257" s="226"/>
      <c r="Q257" s="52"/>
      <c r="R257" s="40"/>
      <c r="S257" s="41"/>
      <c r="T257" s="41"/>
      <c r="U257" s="41"/>
      <c r="V257" s="41"/>
      <c r="W257" s="40"/>
      <c r="X257" s="40"/>
      <c r="Y257" s="40"/>
      <c r="Z257" s="40"/>
    </row>
    <row r="258" spans="1:26">
      <c r="A258"/>
      <c r="C258"/>
      <c r="D258" s="128"/>
      <c r="H258" s="40"/>
      <c r="I258" s="40"/>
      <c r="J258" s="157"/>
      <c r="K258" s="40"/>
      <c r="L258" s="40"/>
      <c r="M258" s="40"/>
      <c r="N258" s="41"/>
      <c r="O258" s="41"/>
      <c r="P258" s="226"/>
      <c r="Q258" s="52"/>
      <c r="R258" s="40"/>
      <c r="S258" s="41"/>
      <c r="T258" s="41"/>
      <c r="U258" s="41"/>
      <c r="V258" s="41"/>
      <c r="W258" s="40"/>
      <c r="X258" s="40"/>
      <c r="Y258" s="40"/>
      <c r="Z258" s="40"/>
    </row>
    <row r="259" spans="1:26">
      <c r="A259"/>
      <c r="C259"/>
      <c r="D259" s="128"/>
      <c r="H259" s="40"/>
      <c r="I259" s="40"/>
      <c r="J259" s="157"/>
      <c r="K259" s="40"/>
      <c r="L259" s="40"/>
      <c r="M259" s="40"/>
      <c r="N259" s="41"/>
      <c r="O259" s="41"/>
      <c r="P259" s="226"/>
      <c r="Q259" s="52"/>
      <c r="R259" s="40"/>
      <c r="S259" s="41"/>
      <c r="T259" s="41"/>
      <c r="U259" s="41"/>
      <c r="V259" s="41"/>
      <c r="W259" s="40"/>
      <c r="X259" s="40"/>
      <c r="Y259" s="40"/>
      <c r="Z259" s="40"/>
    </row>
    <row r="260" spans="1:26">
      <c r="A260"/>
      <c r="C260"/>
      <c r="D260" s="128"/>
      <c r="H260" s="40"/>
      <c r="I260" s="40"/>
      <c r="J260" s="157"/>
      <c r="K260" s="40"/>
      <c r="L260" s="40"/>
      <c r="M260" s="40"/>
      <c r="N260" s="41"/>
      <c r="O260" s="41"/>
      <c r="P260" s="226"/>
      <c r="Q260" s="52"/>
      <c r="R260" s="40"/>
      <c r="S260" s="41"/>
      <c r="T260" s="41"/>
      <c r="U260" s="41"/>
      <c r="V260" s="41"/>
      <c r="W260" s="40"/>
      <c r="X260" s="40"/>
      <c r="Y260" s="40"/>
      <c r="Z260" s="40"/>
    </row>
    <row r="261" spans="1:26">
      <c r="A261"/>
      <c r="C261"/>
      <c r="D261" s="128"/>
      <c r="H261" s="40"/>
      <c r="I261" s="40"/>
      <c r="J261" s="157"/>
      <c r="K261" s="40"/>
      <c r="L261" s="40"/>
      <c r="M261" s="40"/>
      <c r="N261" s="41"/>
      <c r="O261" s="41"/>
      <c r="P261" s="226"/>
      <c r="Q261" s="52"/>
      <c r="R261" s="40"/>
      <c r="S261" s="41"/>
      <c r="T261" s="41"/>
      <c r="U261" s="41"/>
      <c r="V261" s="41"/>
      <c r="W261" s="40"/>
      <c r="X261" s="40"/>
      <c r="Y261" s="40"/>
      <c r="Z261" s="40"/>
    </row>
    <row r="262" spans="1:26">
      <c r="A262"/>
      <c r="C262"/>
      <c r="D262" s="128"/>
      <c r="H262" s="40"/>
      <c r="I262" s="40"/>
      <c r="J262" s="157"/>
      <c r="K262" s="40"/>
      <c r="L262" s="40"/>
      <c r="M262" s="40"/>
      <c r="N262" s="41"/>
      <c r="O262" s="41"/>
      <c r="P262" s="226"/>
      <c r="Q262" s="52"/>
      <c r="R262" s="40"/>
      <c r="S262" s="41"/>
      <c r="T262" s="41"/>
      <c r="U262" s="41"/>
      <c r="V262" s="41"/>
      <c r="W262" s="40"/>
      <c r="X262" s="40"/>
      <c r="Y262" s="40"/>
      <c r="Z262" s="40"/>
    </row>
    <row r="263" spans="1:26">
      <c r="A263"/>
      <c r="C263"/>
      <c r="D263" s="128"/>
      <c r="H263" s="40"/>
      <c r="I263" s="40"/>
      <c r="J263" s="157"/>
      <c r="K263" s="40"/>
      <c r="L263" s="40"/>
      <c r="M263" s="40"/>
      <c r="N263" s="41"/>
      <c r="O263" s="41"/>
      <c r="P263" s="226"/>
      <c r="Q263" s="52"/>
      <c r="R263" s="40"/>
      <c r="S263" s="41"/>
      <c r="T263" s="41"/>
      <c r="U263" s="41"/>
      <c r="V263" s="41"/>
      <c r="W263" s="40"/>
      <c r="X263" s="40"/>
      <c r="Y263" s="40"/>
      <c r="Z263" s="40"/>
    </row>
    <row r="264" spans="1:26">
      <c r="A264"/>
      <c r="C264"/>
      <c r="D264" s="128"/>
      <c r="H264" s="40"/>
      <c r="I264" s="40"/>
      <c r="J264" s="157"/>
      <c r="K264" s="40"/>
      <c r="L264" s="40"/>
      <c r="M264" s="40"/>
      <c r="N264" s="41"/>
      <c r="O264" s="41"/>
      <c r="P264" s="226"/>
      <c r="Q264" s="52"/>
      <c r="R264" s="40"/>
      <c r="S264" s="41"/>
      <c r="T264" s="41"/>
      <c r="U264" s="41"/>
      <c r="V264" s="41"/>
      <c r="W264" s="40"/>
      <c r="X264" s="40"/>
      <c r="Y264" s="40"/>
      <c r="Z264" s="40"/>
    </row>
    <row r="265" spans="1:26">
      <c r="A265"/>
      <c r="C265"/>
      <c r="D265" s="128"/>
      <c r="H265" s="40"/>
      <c r="I265" s="40"/>
      <c r="J265" s="157"/>
      <c r="K265" s="40"/>
      <c r="L265" s="40"/>
      <c r="M265" s="40"/>
      <c r="N265" s="41"/>
      <c r="O265" s="41"/>
      <c r="P265" s="226"/>
      <c r="Q265" s="52"/>
      <c r="R265" s="40"/>
      <c r="S265" s="41"/>
      <c r="T265" s="41"/>
      <c r="U265" s="41"/>
      <c r="V265" s="41"/>
      <c r="W265" s="40"/>
      <c r="X265" s="40"/>
      <c r="Y265" s="40"/>
      <c r="Z265" s="40"/>
    </row>
    <row r="266" spans="1:26">
      <c r="A266"/>
      <c r="C266"/>
      <c r="D266" s="128"/>
      <c r="H266" s="40"/>
      <c r="I266" s="40"/>
      <c r="J266" s="157"/>
      <c r="K266" s="40"/>
      <c r="L266" s="40"/>
      <c r="M266" s="40"/>
      <c r="N266" s="41"/>
      <c r="O266" s="41"/>
      <c r="P266" s="226"/>
      <c r="Q266" s="52"/>
      <c r="R266" s="40"/>
      <c r="S266" s="41"/>
      <c r="T266" s="41"/>
      <c r="U266" s="41"/>
      <c r="V266" s="41"/>
      <c r="W266" s="40"/>
      <c r="X266" s="40"/>
      <c r="Y266" s="40"/>
      <c r="Z266" s="40"/>
    </row>
    <row r="267" spans="1:26">
      <c r="A267"/>
      <c r="C267"/>
      <c r="D267" s="128"/>
      <c r="H267" s="40"/>
      <c r="I267" s="40"/>
      <c r="J267" s="157"/>
      <c r="K267" s="40"/>
      <c r="L267" s="40"/>
      <c r="M267" s="40"/>
      <c r="N267" s="41"/>
      <c r="O267" s="41"/>
      <c r="P267" s="226"/>
      <c r="Q267" s="52"/>
      <c r="R267" s="40"/>
      <c r="S267" s="41"/>
      <c r="T267" s="41"/>
      <c r="U267" s="41"/>
      <c r="V267" s="41"/>
      <c r="W267" s="40"/>
      <c r="X267" s="40"/>
      <c r="Y267" s="40"/>
      <c r="Z267" s="40"/>
    </row>
    <row r="268" spans="1:26">
      <c r="A268"/>
      <c r="C268"/>
      <c r="D268" s="128"/>
      <c r="H268" s="40"/>
      <c r="I268" s="40"/>
      <c r="J268" s="157"/>
      <c r="K268" s="40"/>
      <c r="L268" s="40"/>
      <c r="M268" s="40"/>
      <c r="N268" s="41"/>
      <c r="O268" s="41"/>
      <c r="P268" s="226"/>
      <c r="Q268" s="52"/>
      <c r="R268" s="40"/>
      <c r="S268" s="41"/>
      <c r="T268" s="41"/>
      <c r="U268" s="41"/>
      <c r="V268" s="41"/>
      <c r="W268" s="40"/>
      <c r="X268" s="40"/>
      <c r="Y268" s="40"/>
      <c r="Z268" s="40"/>
    </row>
    <row r="269" spans="1:26">
      <c r="A269"/>
      <c r="C269"/>
      <c r="D269" s="128"/>
      <c r="H269" s="40"/>
      <c r="I269" s="40"/>
      <c r="J269" s="157"/>
      <c r="K269" s="40"/>
      <c r="L269" s="40"/>
      <c r="M269" s="40"/>
      <c r="N269" s="41"/>
      <c r="O269" s="41"/>
      <c r="P269" s="226"/>
      <c r="Q269" s="52"/>
      <c r="R269" s="40"/>
      <c r="S269" s="41"/>
      <c r="T269" s="41"/>
      <c r="U269" s="41"/>
      <c r="V269" s="41"/>
      <c r="W269" s="40"/>
      <c r="X269" s="40"/>
      <c r="Y269" s="40"/>
      <c r="Z269" s="40"/>
    </row>
    <row r="270" spans="1:26">
      <c r="A270"/>
      <c r="C270"/>
      <c r="D270" s="128"/>
      <c r="H270" s="40"/>
      <c r="I270" s="40"/>
      <c r="J270" s="157"/>
      <c r="K270" s="40"/>
      <c r="L270" s="40"/>
      <c r="M270" s="40"/>
      <c r="N270" s="41"/>
      <c r="O270" s="41"/>
      <c r="P270" s="226"/>
      <c r="Q270" s="52"/>
      <c r="R270" s="40"/>
      <c r="S270" s="41"/>
      <c r="T270" s="41"/>
      <c r="U270" s="41"/>
      <c r="V270" s="41"/>
      <c r="W270" s="40"/>
      <c r="X270" s="40"/>
      <c r="Y270" s="40"/>
      <c r="Z270" s="40"/>
    </row>
    <row r="271" spans="1:26">
      <c r="A271"/>
      <c r="C271"/>
      <c r="D271" s="128"/>
      <c r="H271" s="40"/>
      <c r="I271" s="40"/>
      <c r="J271" s="157"/>
      <c r="K271" s="40"/>
      <c r="L271" s="40"/>
      <c r="M271" s="40"/>
      <c r="N271" s="41"/>
      <c r="O271" s="41"/>
      <c r="P271" s="226"/>
      <c r="Q271" s="52"/>
      <c r="R271" s="40"/>
      <c r="S271" s="41"/>
      <c r="T271" s="41"/>
      <c r="U271" s="41"/>
      <c r="V271" s="41"/>
      <c r="W271" s="40"/>
      <c r="X271" s="40"/>
      <c r="Y271" s="40"/>
      <c r="Z271" s="40"/>
    </row>
    <row r="272" spans="1:26">
      <c r="A272"/>
      <c r="C272"/>
      <c r="D272" s="128"/>
      <c r="H272" s="40"/>
      <c r="I272" s="40"/>
      <c r="J272" s="157"/>
      <c r="K272" s="40"/>
      <c r="L272" s="40"/>
      <c r="M272" s="40"/>
      <c r="N272" s="41"/>
      <c r="O272" s="41"/>
      <c r="P272" s="226"/>
      <c r="Q272" s="52"/>
      <c r="R272" s="40"/>
      <c r="S272" s="41"/>
      <c r="T272" s="41"/>
      <c r="U272" s="41"/>
      <c r="V272" s="41"/>
      <c r="W272" s="40"/>
      <c r="X272" s="40"/>
      <c r="Y272" s="40"/>
      <c r="Z272" s="40"/>
    </row>
    <row r="273" spans="1:26">
      <c r="A273"/>
      <c r="C273"/>
      <c r="D273" s="128"/>
      <c r="H273" s="40"/>
      <c r="I273" s="40"/>
      <c r="J273" s="157"/>
      <c r="K273" s="40"/>
      <c r="L273" s="40"/>
      <c r="M273" s="40"/>
      <c r="N273" s="41"/>
      <c r="O273" s="41"/>
      <c r="P273" s="226"/>
      <c r="Q273" s="52"/>
      <c r="R273" s="40"/>
      <c r="S273" s="41"/>
      <c r="T273" s="41"/>
      <c r="U273" s="41"/>
      <c r="V273" s="41"/>
      <c r="W273" s="40"/>
      <c r="X273" s="40"/>
      <c r="Y273" s="40"/>
      <c r="Z273" s="40"/>
    </row>
    <row r="274" spans="1:26">
      <c r="A274"/>
      <c r="C274"/>
      <c r="D274" s="128"/>
      <c r="H274" s="40"/>
      <c r="I274" s="40"/>
      <c r="J274" s="157"/>
      <c r="K274" s="40"/>
      <c r="L274" s="40"/>
      <c r="M274" s="40"/>
      <c r="N274" s="41"/>
      <c r="O274" s="41"/>
      <c r="P274" s="226"/>
      <c r="Q274" s="52"/>
      <c r="R274" s="40"/>
      <c r="S274" s="41"/>
      <c r="T274" s="41"/>
      <c r="U274" s="41"/>
      <c r="V274" s="41"/>
      <c r="W274" s="40"/>
      <c r="X274" s="40"/>
      <c r="Y274" s="40"/>
      <c r="Z274" s="40"/>
    </row>
    <row r="275" spans="1:26">
      <c r="A275"/>
      <c r="C275"/>
      <c r="D275" s="128"/>
      <c r="H275" s="40"/>
      <c r="I275" s="40"/>
      <c r="J275" s="157"/>
      <c r="K275" s="40"/>
      <c r="L275" s="40"/>
      <c r="M275" s="40"/>
      <c r="N275" s="41"/>
      <c r="O275" s="41"/>
      <c r="P275" s="226"/>
      <c r="Q275" s="52"/>
      <c r="R275" s="40"/>
      <c r="S275" s="41"/>
      <c r="T275" s="41"/>
      <c r="U275" s="41"/>
      <c r="V275" s="41"/>
      <c r="W275" s="40"/>
      <c r="X275" s="40"/>
      <c r="Y275" s="40"/>
      <c r="Z275" s="40"/>
    </row>
    <row r="276" spans="1:26">
      <c r="A276"/>
      <c r="C276"/>
      <c r="D276" s="128"/>
      <c r="H276" s="40"/>
      <c r="I276" s="40"/>
      <c r="J276" s="157"/>
      <c r="K276" s="40"/>
      <c r="L276" s="40"/>
      <c r="M276" s="40"/>
      <c r="N276" s="41"/>
      <c r="O276" s="41"/>
      <c r="P276" s="226"/>
      <c r="Q276" s="52"/>
      <c r="R276" s="40"/>
      <c r="S276" s="41"/>
      <c r="T276" s="41"/>
      <c r="U276" s="41"/>
      <c r="V276" s="41"/>
      <c r="W276" s="40"/>
      <c r="X276" s="40"/>
      <c r="Y276" s="40"/>
      <c r="Z276" s="40"/>
    </row>
    <row r="277" spans="1:26">
      <c r="A277"/>
      <c r="C277"/>
      <c r="D277" s="128"/>
      <c r="H277" s="40"/>
      <c r="I277" s="40"/>
      <c r="J277" s="157"/>
      <c r="K277" s="40"/>
      <c r="L277" s="40"/>
      <c r="M277" s="40"/>
      <c r="N277" s="41"/>
      <c r="O277" s="41"/>
      <c r="P277" s="226"/>
      <c r="Q277" s="52"/>
      <c r="R277" s="40"/>
      <c r="S277" s="41"/>
      <c r="T277" s="41"/>
      <c r="U277" s="41"/>
      <c r="V277" s="41"/>
      <c r="W277" s="40"/>
      <c r="X277" s="40"/>
      <c r="Y277" s="40"/>
      <c r="Z277" s="40"/>
    </row>
    <row r="278" spans="1:26">
      <c r="A278"/>
      <c r="C278"/>
      <c r="D278" s="128"/>
      <c r="H278" s="40"/>
      <c r="I278" s="40"/>
      <c r="J278" s="157"/>
      <c r="K278" s="40"/>
      <c r="L278" s="40"/>
      <c r="M278" s="40"/>
      <c r="N278" s="41"/>
      <c r="O278" s="41"/>
      <c r="P278" s="226"/>
      <c r="Q278" s="52"/>
      <c r="R278" s="40"/>
      <c r="S278" s="41"/>
      <c r="T278" s="41"/>
      <c r="U278" s="41"/>
      <c r="V278" s="41"/>
      <c r="W278" s="40"/>
      <c r="X278" s="40"/>
      <c r="Y278" s="40"/>
      <c r="Z278" s="40"/>
    </row>
    <row r="279" spans="1:26">
      <c r="A279"/>
      <c r="C279"/>
      <c r="D279" s="128"/>
      <c r="H279" s="40"/>
      <c r="I279" s="40"/>
      <c r="J279" s="157"/>
      <c r="K279" s="40"/>
      <c r="L279" s="40"/>
      <c r="M279" s="40"/>
      <c r="N279" s="41"/>
      <c r="O279" s="41"/>
      <c r="P279" s="226"/>
      <c r="Q279" s="52"/>
      <c r="R279" s="40"/>
      <c r="S279" s="41"/>
      <c r="T279" s="41"/>
      <c r="U279" s="41"/>
      <c r="V279" s="41"/>
      <c r="W279" s="40"/>
      <c r="X279" s="40"/>
      <c r="Y279" s="40"/>
      <c r="Z279" s="40"/>
    </row>
    <row r="280" spans="1:26">
      <c r="A280"/>
      <c r="C280"/>
      <c r="D280" s="128"/>
      <c r="H280" s="40"/>
      <c r="I280" s="40"/>
      <c r="J280" s="157"/>
      <c r="K280" s="40"/>
      <c r="L280" s="40"/>
      <c r="M280" s="40"/>
      <c r="N280" s="41"/>
      <c r="O280" s="41"/>
      <c r="P280" s="226"/>
      <c r="Q280" s="52"/>
      <c r="R280" s="40"/>
      <c r="S280" s="41"/>
      <c r="T280" s="41"/>
      <c r="U280" s="41"/>
      <c r="V280" s="41"/>
      <c r="W280" s="40"/>
      <c r="X280" s="40"/>
      <c r="Y280" s="40"/>
      <c r="Z280" s="40"/>
    </row>
    <row r="281" spans="1:26">
      <c r="A281"/>
      <c r="C281"/>
      <c r="D281" s="128"/>
      <c r="H281" s="40"/>
      <c r="I281" s="40"/>
      <c r="J281" s="157"/>
      <c r="K281" s="40"/>
      <c r="L281" s="40"/>
      <c r="M281" s="40"/>
      <c r="N281" s="41"/>
      <c r="O281" s="41"/>
      <c r="P281" s="226"/>
      <c r="Q281" s="52"/>
      <c r="R281" s="40"/>
      <c r="S281" s="41"/>
      <c r="T281" s="41"/>
      <c r="U281" s="41"/>
      <c r="V281" s="41"/>
      <c r="W281" s="40"/>
      <c r="X281" s="40"/>
      <c r="Y281" s="40"/>
      <c r="Z281" s="40"/>
    </row>
    <row r="282" spans="1:26">
      <c r="A282"/>
      <c r="C282"/>
      <c r="D282" s="128"/>
      <c r="H282" s="40"/>
      <c r="I282" s="40"/>
      <c r="J282" s="157"/>
      <c r="K282" s="40"/>
      <c r="L282" s="40"/>
      <c r="M282" s="40"/>
      <c r="N282" s="41"/>
      <c r="O282" s="41"/>
      <c r="P282" s="226"/>
      <c r="Q282" s="52"/>
      <c r="R282" s="40"/>
      <c r="S282" s="41"/>
      <c r="T282" s="41"/>
      <c r="U282" s="41"/>
      <c r="V282" s="41"/>
      <c r="W282" s="40"/>
      <c r="X282" s="40"/>
      <c r="Y282" s="40"/>
      <c r="Z282" s="40"/>
    </row>
    <row r="283" spans="1:26">
      <c r="A283"/>
      <c r="C283"/>
      <c r="D283" s="128"/>
      <c r="H283" s="40"/>
      <c r="I283" s="40"/>
      <c r="J283" s="157"/>
      <c r="K283" s="40"/>
      <c r="L283" s="40"/>
      <c r="M283" s="40"/>
      <c r="N283" s="41"/>
      <c r="O283" s="41"/>
      <c r="P283" s="226"/>
      <c r="Q283" s="52"/>
      <c r="R283" s="40"/>
      <c r="S283" s="41"/>
      <c r="T283" s="41"/>
      <c r="U283" s="41"/>
      <c r="V283" s="41"/>
      <c r="W283" s="40"/>
      <c r="X283" s="40"/>
      <c r="Y283" s="40"/>
      <c r="Z283" s="40"/>
    </row>
    <row r="284" spans="1:26">
      <c r="A284"/>
      <c r="C284"/>
      <c r="D284" s="128"/>
      <c r="H284" s="40"/>
      <c r="I284" s="40"/>
      <c r="J284" s="157"/>
      <c r="K284" s="40"/>
      <c r="L284" s="40"/>
      <c r="M284" s="40"/>
      <c r="N284" s="41"/>
      <c r="O284" s="41"/>
      <c r="P284" s="226"/>
      <c r="Q284" s="52"/>
      <c r="R284" s="40"/>
      <c r="S284" s="41"/>
      <c r="T284" s="41"/>
      <c r="U284" s="41"/>
      <c r="V284" s="41"/>
      <c r="W284" s="40"/>
      <c r="X284" s="40"/>
      <c r="Y284" s="40"/>
      <c r="Z284" s="40"/>
    </row>
    <row r="285" spans="1:26">
      <c r="A285"/>
      <c r="C285"/>
      <c r="D285" s="128"/>
      <c r="H285" s="40"/>
      <c r="I285" s="40"/>
      <c r="J285" s="157"/>
      <c r="K285" s="40"/>
      <c r="L285" s="40"/>
      <c r="M285" s="40"/>
      <c r="N285" s="41"/>
      <c r="O285" s="41"/>
      <c r="P285" s="226"/>
      <c r="Q285" s="52"/>
      <c r="R285" s="40"/>
      <c r="S285" s="41"/>
      <c r="T285" s="41"/>
      <c r="U285" s="41"/>
      <c r="V285" s="41"/>
      <c r="W285" s="40"/>
      <c r="X285" s="40"/>
      <c r="Y285" s="40"/>
      <c r="Z285" s="40"/>
    </row>
    <row r="286" spans="1:26">
      <c r="A286"/>
      <c r="C286"/>
      <c r="D286" s="128"/>
      <c r="H286" s="40"/>
      <c r="I286" s="40"/>
      <c r="J286" s="157"/>
      <c r="K286" s="40"/>
      <c r="L286" s="40"/>
      <c r="M286" s="40"/>
      <c r="N286" s="41"/>
      <c r="O286" s="41"/>
      <c r="P286" s="226"/>
      <c r="Q286" s="52"/>
      <c r="R286" s="40"/>
      <c r="S286" s="41"/>
      <c r="T286" s="41"/>
      <c r="U286" s="41"/>
      <c r="V286" s="41"/>
      <c r="W286" s="40"/>
      <c r="X286" s="40"/>
      <c r="Y286" s="40"/>
      <c r="Z286" s="40"/>
    </row>
    <row r="287" spans="1:26">
      <c r="A287"/>
      <c r="C287"/>
      <c r="D287" s="128"/>
      <c r="H287" s="40"/>
      <c r="I287" s="40"/>
      <c r="J287" s="157"/>
      <c r="K287" s="40"/>
      <c r="L287" s="40"/>
      <c r="M287" s="40"/>
      <c r="N287" s="41"/>
      <c r="O287" s="41"/>
      <c r="P287" s="226"/>
      <c r="Q287" s="52"/>
      <c r="R287" s="40"/>
      <c r="S287" s="41"/>
      <c r="T287" s="41"/>
      <c r="U287" s="41"/>
      <c r="V287" s="41"/>
      <c r="W287" s="40"/>
      <c r="X287" s="40"/>
      <c r="Y287" s="40"/>
      <c r="Z287" s="40"/>
    </row>
    <row r="288" spans="1:26">
      <c r="A288"/>
      <c r="C288"/>
      <c r="D288" s="128"/>
      <c r="H288" s="40"/>
      <c r="I288" s="40"/>
      <c r="J288" s="157"/>
      <c r="K288" s="40"/>
      <c r="L288" s="40"/>
      <c r="M288" s="40"/>
      <c r="N288" s="41"/>
      <c r="O288" s="41"/>
      <c r="P288" s="226"/>
      <c r="Q288" s="52"/>
      <c r="R288" s="40"/>
      <c r="S288" s="41"/>
      <c r="T288" s="41"/>
      <c r="U288" s="41"/>
      <c r="V288" s="41"/>
      <c r="W288" s="40"/>
      <c r="X288" s="40"/>
      <c r="Y288" s="40"/>
      <c r="Z288" s="40"/>
    </row>
    <row r="289" spans="1:26">
      <c r="A289"/>
      <c r="C289"/>
      <c r="D289" s="128"/>
      <c r="H289" s="40"/>
      <c r="I289" s="40"/>
      <c r="J289" s="157"/>
      <c r="K289" s="40"/>
      <c r="L289" s="40"/>
      <c r="M289" s="40"/>
      <c r="N289" s="41"/>
      <c r="O289" s="41"/>
      <c r="P289" s="226"/>
      <c r="Q289" s="52"/>
      <c r="R289" s="40"/>
      <c r="S289" s="41"/>
      <c r="T289" s="41"/>
      <c r="U289" s="41"/>
      <c r="V289" s="41"/>
      <c r="W289" s="40"/>
      <c r="X289" s="40"/>
      <c r="Y289" s="40"/>
      <c r="Z289" s="40"/>
    </row>
    <row r="290" spans="1:26">
      <c r="A290"/>
      <c r="C290"/>
      <c r="D290" s="128"/>
      <c r="H290" s="40"/>
      <c r="I290" s="40"/>
      <c r="J290" s="157"/>
      <c r="K290" s="40"/>
      <c r="L290" s="40"/>
      <c r="M290" s="40"/>
      <c r="N290" s="41"/>
      <c r="O290" s="41"/>
      <c r="P290" s="226"/>
      <c r="Q290" s="52"/>
      <c r="R290" s="40"/>
      <c r="S290" s="41"/>
      <c r="T290" s="41"/>
      <c r="U290" s="41"/>
      <c r="V290" s="41"/>
      <c r="W290" s="40"/>
      <c r="X290" s="40"/>
      <c r="Y290" s="40"/>
      <c r="Z290" s="40"/>
    </row>
    <row r="291" spans="1:26">
      <c r="A291"/>
      <c r="C291"/>
      <c r="D291" s="128"/>
      <c r="H291" s="40"/>
      <c r="I291" s="40"/>
      <c r="J291" s="157"/>
      <c r="K291" s="40"/>
      <c r="L291" s="40"/>
      <c r="M291" s="40"/>
      <c r="N291" s="41"/>
      <c r="O291" s="41"/>
      <c r="P291" s="226"/>
      <c r="Q291" s="52"/>
      <c r="R291" s="40"/>
      <c r="S291" s="41"/>
      <c r="T291" s="41"/>
      <c r="U291" s="41"/>
      <c r="V291" s="41"/>
      <c r="W291" s="40"/>
      <c r="X291" s="40"/>
      <c r="Y291" s="40"/>
      <c r="Z291" s="40"/>
    </row>
    <row r="292" spans="1:26">
      <c r="A292"/>
      <c r="C292"/>
      <c r="D292" s="128"/>
      <c r="H292" s="40"/>
      <c r="I292" s="40"/>
      <c r="J292" s="157"/>
      <c r="K292" s="40"/>
      <c r="L292" s="40"/>
      <c r="M292" s="40"/>
      <c r="N292" s="41"/>
      <c r="O292" s="41"/>
      <c r="P292" s="226"/>
      <c r="Q292" s="52"/>
      <c r="R292" s="40"/>
      <c r="S292" s="41"/>
      <c r="T292" s="41"/>
      <c r="U292" s="41"/>
      <c r="V292" s="41"/>
      <c r="W292" s="40"/>
      <c r="X292" s="40"/>
      <c r="Y292" s="40"/>
      <c r="Z292" s="40"/>
    </row>
    <row r="293" spans="1:26">
      <c r="A293"/>
      <c r="C293"/>
      <c r="D293" s="128"/>
      <c r="H293" s="40"/>
      <c r="I293" s="40"/>
      <c r="J293" s="157"/>
      <c r="K293" s="40"/>
      <c r="L293" s="40"/>
      <c r="M293" s="40"/>
      <c r="N293" s="41"/>
      <c r="O293" s="41"/>
      <c r="P293" s="226"/>
      <c r="Q293" s="52"/>
      <c r="R293" s="40"/>
      <c r="S293" s="41"/>
      <c r="T293" s="41"/>
      <c r="U293" s="41"/>
      <c r="V293" s="41"/>
      <c r="W293" s="40"/>
      <c r="X293" s="40"/>
      <c r="Y293" s="40"/>
      <c r="Z293" s="40"/>
    </row>
    <row r="294" spans="1:26">
      <c r="A294"/>
      <c r="C294"/>
      <c r="D294" s="128"/>
      <c r="H294" s="40"/>
      <c r="I294" s="40"/>
      <c r="J294" s="157"/>
      <c r="K294" s="40"/>
      <c r="L294" s="40"/>
      <c r="M294" s="40"/>
      <c r="N294" s="41"/>
      <c r="O294" s="41"/>
      <c r="P294" s="226"/>
      <c r="Q294" s="52"/>
      <c r="R294" s="40"/>
      <c r="S294" s="41"/>
      <c r="T294" s="41"/>
      <c r="U294" s="41"/>
      <c r="V294" s="41"/>
      <c r="W294" s="40"/>
      <c r="X294" s="40"/>
      <c r="Y294" s="40"/>
      <c r="Z294" s="40"/>
    </row>
    <row r="295" spans="1:26">
      <c r="A295"/>
      <c r="C295"/>
      <c r="D295" s="128"/>
      <c r="H295" s="40"/>
      <c r="I295" s="40"/>
      <c r="J295" s="157"/>
      <c r="K295" s="40"/>
      <c r="L295" s="40"/>
      <c r="M295" s="40"/>
      <c r="N295" s="41"/>
      <c r="O295" s="41"/>
      <c r="P295" s="226"/>
      <c r="Q295" s="52"/>
      <c r="R295" s="40"/>
      <c r="S295" s="41"/>
      <c r="T295" s="41"/>
      <c r="U295" s="41"/>
      <c r="V295" s="41"/>
      <c r="W295" s="40"/>
      <c r="X295" s="40"/>
      <c r="Y295" s="40"/>
      <c r="Z295" s="40"/>
    </row>
    <row r="296" spans="1:26">
      <c r="A296"/>
      <c r="C296"/>
      <c r="D296" s="128"/>
      <c r="H296" s="40"/>
      <c r="I296" s="40"/>
      <c r="J296" s="157"/>
      <c r="K296" s="40"/>
      <c r="L296" s="40"/>
      <c r="M296" s="40"/>
      <c r="N296" s="41"/>
      <c r="O296" s="41"/>
      <c r="P296" s="226"/>
      <c r="Q296" s="52"/>
      <c r="R296" s="40"/>
      <c r="S296" s="41"/>
      <c r="T296" s="41"/>
      <c r="U296" s="41"/>
      <c r="V296" s="41"/>
      <c r="W296" s="40"/>
      <c r="X296" s="40"/>
      <c r="Y296" s="40"/>
      <c r="Z296" s="40"/>
    </row>
    <row r="297" spans="1:26">
      <c r="A297"/>
      <c r="C297"/>
      <c r="D297" s="128"/>
      <c r="H297" s="40"/>
      <c r="I297" s="40"/>
      <c r="J297" s="157"/>
      <c r="K297" s="40"/>
      <c r="L297" s="40"/>
      <c r="M297" s="40"/>
      <c r="N297" s="41"/>
      <c r="O297" s="41"/>
      <c r="P297" s="226"/>
      <c r="Q297" s="52"/>
      <c r="R297" s="40"/>
      <c r="S297" s="41"/>
      <c r="T297" s="41"/>
      <c r="U297" s="41"/>
      <c r="V297" s="41"/>
      <c r="W297" s="40"/>
      <c r="X297" s="40"/>
      <c r="Y297" s="40"/>
      <c r="Z297" s="40"/>
    </row>
    <row r="298" spans="1:26">
      <c r="A298"/>
      <c r="C298"/>
      <c r="D298" s="128"/>
      <c r="H298" s="40"/>
      <c r="I298" s="40"/>
      <c r="J298" s="157"/>
      <c r="K298" s="40"/>
      <c r="L298" s="40"/>
      <c r="M298" s="40"/>
      <c r="N298" s="41"/>
      <c r="O298" s="41"/>
      <c r="P298" s="226"/>
      <c r="Q298" s="52"/>
      <c r="R298" s="40"/>
      <c r="S298" s="41"/>
      <c r="T298" s="41"/>
      <c r="U298" s="41"/>
      <c r="V298" s="41"/>
      <c r="W298" s="40"/>
      <c r="X298" s="40"/>
      <c r="Y298" s="40"/>
      <c r="Z298" s="40"/>
    </row>
    <row r="299" spans="1:26">
      <c r="A299"/>
      <c r="C299"/>
      <c r="D299" s="128"/>
      <c r="H299" s="40"/>
      <c r="I299" s="40"/>
      <c r="J299" s="157"/>
      <c r="K299" s="40"/>
      <c r="L299" s="40"/>
      <c r="M299" s="40"/>
      <c r="N299" s="41"/>
      <c r="O299" s="41"/>
      <c r="P299" s="226"/>
      <c r="Q299" s="52"/>
      <c r="R299" s="40"/>
      <c r="S299" s="41"/>
      <c r="T299" s="41"/>
      <c r="U299" s="41"/>
      <c r="V299" s="41"/>
      <c r="W299" s="40"/>
      <c r="X299" s="40"/>
      <c r="Y299" s="40"/>
      <c r="Z299" s="40"/>
    </row>
    <row r="300" spans="1:26">
      <c r="A300"/>
      <c r="C300"/>
      <c r="D300" s="128"/>
      <c r="H300" s="40"/>
      <c r="I300" s="40"/>
      <c r="J300" s="157"/>
      <c r="K300" s="40"/>
      <c r="L300" s="40"/>
      <c r="M300" s="40"/>
      <c r="N300" s="41"/>
      <c r="O300" s="41"/>
      <c r="P300" s="226"/>
      <c r="Q300" s="52"/>
      <c r="R300" s="40"/>
      <c r="S300" s="41"/>
      <c r="T300" s="41"/>
      <c r="U300" s="41"/>
      <c r="V300" s="41"/>
      <c r="W300" s="40"/>
      <c r="X300" s="40"/>
      <c r="Y300" s="40"/>
      <c r="Z300" s="40"/>
    </row>
    <row r="301" spans="1:26">
      <c r="A301"/>
      <c r="C301"/>
      <c r="D301" s="128"/>
      <c r="H301" s="40"/>
      <c r="I301" s="40"/>
      <c r="J301" s="157"/>
      <c r="K301" s="40"/>
      <c r="L301" s="40"/>
      <c r="M301" s="40"/>
      <c r="N301" s="41"/>
      <c r="O301" s="41"/>
      <c r="P301" s="226"/>
      <c r="Q301" s="52"/>
      <c r="R301" s="40"/>
      <c r="S301" s="41"/>
      <c r="T301" s="41"/>
      <c r="U301" s="41"/>
      <c r="V301" s="41"/>
      <c r="W301" s="40"/>
      <c r="X301" s="40"/>
      <c r="Y301" s="40"/>
      <c r="Z301" s="40"/>
    </row>
    <row r="302" spans="1:26">
      <c r="A302"/>
      <c r="C302"/>
      <c r="D302" s="128"/>
      <c r="H302" s="40"/>
      <c r="I302" s="40"/>
      <c r="J302" s="157"/>
      <c r="K302" s="40"/>
      <c r="L302" s="40"/>
      <c r="M302" s="40"/>
      <c r="N302" s="41"/>
      <c r="O302" s="41"/>
      <c r="P302" s="226"/>
      <c r="Q302" s="52"/>
      <c r="R302" s="40"/>
      <c r="S302" s="41"/>
      <c r="T302" s="41"/>
      <c r="U302" s="41"/>
      <c r="V302" s="41"/>
      <c r="W302" s="40"/>
      <c r="X302" s="40"/>
      <c r="Y302" s="40"/>
      <c r="Z302" s="40"/>
    </row>
    <row r="303" spans="1:26">
      <c r="A303"/>
      <c r="C303"/>
      <c r="D303" s="128"/>
      <c r="H303" s="40"/>
      <c r="I303" s="40"/>
      <c r="J303" s="157"/>
      <c r="K303" s="40"/>
      <c r="L303" s="40"/>
      <c r="M303" s="40"/>
      <c r="N303" s="41"/>
      <c r="O303" s="41"/>
      <c r="P303" s="226"/>
      <c r="Q303" s="52"/>
      <c r="R303" s="40"/>
      <c r="S303" s="41"/>
      <c r="T303" s="41"/>
      <c r="U303" s="41"/>
      <c r="V303" s="41"/>
      <c r="W303" s="40"/>
      <c r="X303" s="40"/>
      <c r="Y303" s="40"/>
      <c r="Z303" s="40"/>
    </row>
    <row r="304" spans="1:26">
      <c r="A304"/>
      <c r="C304"/>
      <c r="D304" s="128"/>
      <c r="H304" s="40"/>
      <c r="I304" s="40"/>
      <c r="J304" s="157"/>
      <c r="K304" s="40"/>
      <c r="L304" s="40"/>
      <c r="M304" s="40"/>
      <c r="N304" s="41"/>
      <c r="O304" s="41"/>
      <c r="P304" s="226"/>
      <c r="Q304" s="52"/>
      <c r="R304" s="40"/>
      <c r="S304" s="41"/>
      <c r="T304" s="41"/>
      <c r="U304" s="41"/>
      <c r="V304" s="41"/>
      <c r="W304" s="40"/>
      <c r="X304" s="40"/>
      <c r="Y304" s="40"/>
      <c r="Z304" s="40"/>
    </row>
    <row r="305" spans="1:26">
      <c r="A305"/>
      <c r="C305"/>
      <c r="D305" s="128"/>
      <c r="H305" s="40"/>
      <c r="I305" s="40"/>
      <c r="J305" s="157"/>
      <c r="K305" s="40"/>
      <c r="L305" s="40"/>
      <c r="M305" s="40"/>
      <c r="N305" s="41"/>
      <c r="O305" s="41"/>
      <c r="P305" s="226"/>
      <c r="Q305" s="52"/>
      <c r="R305" s="40"/>
      <c r="S305" s="41"/>
      <c r="T305" s="41"/>
      <c r="U305" s="41"/>
      <c r="V305" s="41"/>
      <c r="W305" s="40"/>
      <c r="X305" s="40"/>
      <c r="Y305" s="40"/>
      <c r="Z305" s="40"/>
    </row>
    <row r="306" spans="1:26">
      <c r="A306"/>
      <c r="C306"/>
      <c r="D306" s="128"/>
      <c r="H306" s="40"/>
      <c r="I306" s="40"/>
      <c r="J306" s="157"/>
      <c r="K306" s="40"/>
      <c r="L306" s="40"/>
      <c r="M306" s="40"/>
      <c r="N306" s="41"/>
      <c r="O306" s="41"/>
      <c r="P306" s="226"/>
      <c r="Q306" s="52"/>
      <c r="R306" s="40"/>
      <c r="S306" s="41"/>
      <c r="T306" s="41"/>
      <c r="U306" s="41"/>
      <c r="V306" s="41"/>
      <c r="W306" s="40"/>
      <c r="X306" s="40"/>
      <c r="Y306" s="40"/>
      <c r="Z306" s="40"/>
    </row>
    <row r="307" spans="1:26">
      <c r="A307"/>
      <c r="C307"/>
      <c r="D307" s="128"/>
      <c r="H307" s="40"/>
      <c r="I307" s="40"/>
      <c r="J307" s="157"/>
      <c r="K307" s="40"/>
      <c r="L307" s="40"/>
      <c r="M307" s="40"/>
      <c r="N307" s="41"/>
      <c r="O307" s="41"/>
      <c r="P307" s="226"/>
      <c r="Q307" s="52"/>
      <c r="R307" s="40"/>
      <c r="S307" s="41"/>
      <c r="T307" s="41"/>
      <c r="U307" s="41"/>
      <c r="V307" s="41"/>
      <c r="W307" s="40"/>
      <c r="X307" s="40"/>
      <c r="Y307" s="40"/>
      <c r="Z307" s="40"/>
    </row>
    <row r="308" spans="1:26">
      <c r="A308"/>
      <c r="C308"/>
      <c r="D308" s="128"/>
      <c r="H308" s="40"/>
      <c r="I308" s="40"/>
      <c r="J308" s="157"/>
      <c r="K308" s="40"/>
      <c r="L308" s="40"/>
      <c r="M308" s="40"/>
      <c r="N308" s="41"/>
      <c r="O308" s="41"/>
      <c r="P308" s="226"/>
      <c r="Q308" s="52"/>
      <c r="R308" s="40"/>
      <c r="S308" s="41"/>
      <c r="T308" s="41"/>
      <c r="U308" s="41"/>
      <c r="V308" s="41"/>
      <c r="W308" s="40"/>
      <c r="X308" s="40"/>
      <c r="Y308" s="40"/>
      <c r="Z308" s="40"/>
    </row>
    <row r="309" spans="1:26">
      <c r="A309"/>
      <c r="C309"/>
      <c r="D309" s="128"/>
      <c r="H309" s="40"/>
      <c r="I309" s="40"/>
      <c r="J309" s="157"/>
      <c r="K309" s="40"/>
      <c r="L309" s="40"/>
      <c r="M309" s="40"/>
      <c r="N309" s="41"/>
      <c r="O309" s="41"/>
      <c r="P309" s="226"/>
      <c r="Q309" s="52"/>
      <c r="R309" s="40"/>
      <c r="S309" s="41"/>
      <c r="T309" s="41"/>
      <c r="U309" s="41"/>
      <c r="V309" s="41"/>
      <c r="W309" s="40"/>
      <c r="X309" s="40"/>
      <c r="Y309" s="40"/>
      <c r="Z309" s="40"/>
    </row>
    <row r="310" spans="1:26">
      <c r="A310"/>
      <c r="C310"/>
      <c r="D310" s="128"/>
      <c r="H310" s="40"/>
      <c r="I310" s="40"/>
      <c r="J310" s="157"/>
      <c r="K310" s="40"/>
      <c r="L310" s="40"/>
      <c r="M310" s="40"/>
      <c r="N310" s="41"/>
      <c r="O310" s="41"/>
      <c r="P310" s="226"/>
      <c r="Q310" s="52"/>
      <c r="R310" s="40"/>
      <c r="S310" s="41"/>
      <c r="T310" s="41"/>
      <c r="U310" s="41"/>
      <c r="V310" s="41"/>
      <c r="W310" s="40"/>
      <c r="X310" s="40"/>
      <c r="Y310" s="40"/>
      <c r="Z310" s="40"/>
    </row>
    <row r="311" spans="1:26">
      <c r="A311"/>
      <c r="C311"/>
      <c r="D311" s="128"/>
      <c r="H311" s="40"/>
      <c r="I311" s="40"/>
      <c r="J311" s="157"/>
      <c r="K311" s="40"/>
      <c r="L311" s="40"/>
      <c r="M311" s="40"/>
      <c r="N311" s="41"/>
      <c r="O311" s="41"/>
      <c r="P311" s="226"/>
      <c r="Q311" s="52"/>
      <c r="R311" s="40"/>
      <c r="S311" s="41"/>
      <c r="T311" s="41"/>
      <c r="U311" s="41"/>
      <c r="V311" s="41"/>
      <c r="W311" s="40"/>
      <c r="X311" s="40"/>
      <c r="Y311" s="40"/>
      <c r="Z311" s="40"/>
    </row>
    <row r="312" spans="1:26">
      <c r="A312"/>
      <c r="C312"/>
      <c r="D312" s="128"/>
      <c r="H312" s="40"/>
      <c r="I312" s="40"/>
      <c r="J312" s="157"/>
      <c r="K312" s="40"/>
      <c r="L312" s="40"/>
      <c r="M312" s="40"/>
      <c r="N312" s="41"/>
      <c r="O312" s="41"/>
      <c r="P312" s="226"/>
      <c r="Q312" s="52"/>
      <c r="R312" s="40"/>
      <c r="S312" s="41"/>
      <c r="T312" s="41"/>
      <c r="U312" s="41"/>
      <c r="V312" s="41"/>
      <c r="W312" s="40"/>
      <c r="X312" s="40"/>
      <c r="Y312" s="40"/>
      <c r="Z312" s="40"/>
    </row>
    <row r="313" spans="1:26">
      <c r="A313"/>
      <c r="C313"/>
      <c r="D313" s="128"/>
      <c r="H313" s="40"/>
      <c r="I313" s="40"/>
      <c r="J313" s="157"/>
      <c r="K313" s="40"/>
      <c r="L313" s="40"/>
      <c r="M313" s="40"/>
      <c r="N313" s="41"/>
      <c r="O313" s="41"/>
      <c r="P313" s="226"/>
      <c r="Q313" s="52"/>
      <c r="R313" s="40"/>
      <c r="S313" s="41"/>
      <c r="T313" s="41"/>
      <c r="U313" s="41"/>
      <c r="V313" s="41"/>
      <c r="W313" s="40"/>
      <c r="X313" s="40"/>
      <c r="Y313" s="40"/>
      <c r="Z313" s="40"/>
    </row>
    <row r="314" spans="1:26">
      <c r="A314"/>
      <c r="C314"/>
      <c r="D314" s="128"/>
      <c r="H314" s="40"/>
      <c r="I314" s="40"/>
      <c r="J314" s="157"/>
      <c r="K314" s="40"/>
      <c r="L314" s="40"/>
      <c r="M314" s="40"/>
      <c r="N314" s="41"/>
      <c r="O314" s="41"/>
      <c r="P314" s="226"/>
      <c r="Q314" s="52"/>
      <c r="R314" s="40"/>
      <c r="S314" s="41"/>
      <c r="T314" s="41"/>
      <c r="U314" s="41"/>
      <c r="V314" s="41"/>
      <c r="W314" s="40"/>
      <c r="X314" s="40"/>
      <c r="Y314" s="40"/>
      <c r="Z314" s="40"/>
    </row>
    <row r="315" spans="1:26">
      <c r="A315"/>
      <c r="C315"/>
      <c r="D315" s="128"/>
      <c r="H315" s="40"/>
      <c r="I315" s="40"/>
      <c r="J315" s="157"/>
      <c r="K315" s="40"/>
      <c r="L315" s="40"/>
      <c r="M315" s="40"/>
      <c r="N315" s="41"/>
      <c r="O315" s="41"/>
      <c r="P315" s="226"/>
      <c r="Q315" s="52"/>
      <c r="R315" s="40"/>
      <c r="S315" s="41"/>
      <c r="T315" s="41"/>
      <c r="U315" s="41"/>
      <c r="V315" s="41"/>
      <c r="W315" s="40"/>
      <c r="X315" s="40"/>
      <c r="Y315" s="40"/>
      <c r="Z315" s="40"/>
    </row>
    <row r="316" spans="1:26">
      <c r="A316"/>
      <c r="C316"/>
      <c r="D316" s="128"/>
      <c r="H316" s="40"/>
      <c r="I316" s="40"/>
      <c r="J316" s="157"/>
      <c r="K316" s="40"/>
      <c r="L316" s="40"/>
      <c r="M316" s="40"/>
      <c r="N316" s="41"/>
      <c r="O316" s="41"/>
      <c r="P316" s="226"/>
      <c r="Q316" s="52"/>
      <c r="R316" s="40"/>
      <c r="S316" s="41"/>
      <c r="T316" s="41"/>
      <c r="U316" s="41"/>
      <c r="V316" s="41"/>
      <c r="W316" s="40"/>
      <c r="X316" s="40"/>
      <c r="Y316" s="40"/>
      <c r="Z316" s="40"/>
    </row>
    <row r="317" spans="1:26">
      <c r="A317"/>
      <c r="C317"/>
      <c r="D317" s="128"/>
      <c r="H317" s="40"/>
      <c r="I317" s="40"/>
      <c r="J317" s="157"/>
      <c r="K317" s="40"/>
      <c r="L317" s="40"/>
      <c r="M317" s="40"/>
      <c r="N317" s="41"/>
      <c r="O317" s="41"/>
      <c r="P317" s="226"/>
      <c r="Q317" s="52"/>
      <c r="R317" s="40"/>
      <c r="S317" s="41"/>
      <c r="T317" s="41"/>
      <c r="U317" s="41"/>
      <c r="V317" s="41"/>
      <c r="W317" s="40"/>
      <c r="X317" s="40"/>
      <c r="Y317" s="40"/>
      <c r="Z317" s="40"/>
    </row>
    <row r="318" spans="1:26">
      <c r="A318"/>
      <c r="C318"/>
      <c r="D318" s="128"/>
      <c r="H318" s="40"/>
      <c r="I318" s="40"/>
      <c r="J318" s="157"/>
      <c r="K318" s="40"/>
      <c r="L318" s="40"/>
      <c r="M318" s="40"/>
      <c r="N318" s="41"/>
      <c r="O318" s="41"/>
      <c r="P318" s="226"/>
      <c r="Q318" s="52"/>
      <c r="R318" s="40"/>
      <c r="S318" s="41"/>
      <c r="T318" s="41"/>
      <c r="U318" s="41"/>
      <c r="V318" s="41"/>
      <c r="W318" s="40"/>
      <c r="X318" s="40"/>
      <c r="Y318" s="40"/>
      <c r="Z318" s="40"/>
    </row>
    <row r="319" spans="1:26">
      <c r="A319"/>
      <c r="C319"/>
      <c r="D319" s="128"/>
      <c r="H319" s="40"/>
      <c r="I319" s="40"/>
      <c r="J319" s="157"/>
      <c r="K319" s="40"/>
      <c r="L319" s="40"/>
      <c r="M319" s="40"/>
      <c r="N319" s="41"/>
      <c r="O319" s="41"/>
      <c r="P319" s="226"/>
      <c r="Q319" s="52"/>
      <c r="R319" s="40"/>
      <c r="S319" s="41"/>
      <c r="T319" s="41"/>
      <c r="U319" s="41"/>
      <c r="V319" s="41"/>
      <c r="W319" s="40"/>
      <c r="X319" s="40"/>
      <c r="Y319" s="40"/>
      <c r="Z319" s="40"/>
    </row>
    <row r="320" spans="1:26">
      <c r="A320"/>
      <c r="C320"/>
      <c r="D320" s="128"/>
      <c r="H320" s="40"/>
      <c r="I320" s="40"/>
      <c r="J320" s="157"/>
      <c r="K320" s="40"/>
      <c r="L320" s="40"/>
      <c r="M320" s="40"/>
      <c r="N320" s="41"/>
      <c r="O320" s="41"/>
      <c r="P320" s="226"/>
      <c r="Q320" s="52"/>
      <c r="R320" s="40"/>
      <c r="S320" s="41"/>
      <c r="T320" s="41"/>
      <c r="U320" s="41"/>
      <c r="V320" s="41"/>
      <c r="W320" s="40"/>
      <c r="X320" s="40"/>
      <c r="Y320" s="40"/>
      <c r="Z320" s="40"/>
    </row>
    <row r="321" spans="1:26">
      <c r="A321"/>
      <c r="C321"/>
      <c r="D321" s="128"/>
      <c r="H321" s="40"/>
      <c r="I321" s="40"/>
      <c r="J321" s="157"/>
      <c r="K321" s="40"/>
      <c r="L321" s="40"/>
      <c r="M321" s="40"/>
      <c r="N321" s="41"/>
      <c r="O321" s="41"/>
      <c r="P321" s="226"/>
      <c r="Q321" s="52"/>
      <c r="R321" s="40"/>
      <c r="S321" s="41"/>
      <c r="T321" s="41"/>
      <c r="U321" s="41"/>
      <c r="V321" s="41"/>
      <c r="W321" s="40"/>
      <c r="X321" s="40"/>
      <c r="Y321" s="40"/>
      <c r="Z321" s="40"/>
    </row>
    <row r="322" spans="1:26">
      <c r="A322"/>
      <c r="C322"/>
      <c r="D322" s="128"/>
      <c r="H322" s="40"/>
      <c r="I322" s="40"/>
      <c r="J322" s="157"/>
      <c r="K322" s="40"/>
      <c r="L322" s="40"/>
      <c r="M322" s="40"/>
      <c r="N322" s="41"/>
      <c r="O322" s="41"/>
      <c r="P322" s="226"/>
      <c r="Q322" s="52"/>
      <c r="R322" s="40"/>
      <c r="S322" s="41"/>
      <c r="T322" s="41"/>
      <c r="U322" s="41"/>
      <c r="V322" s="41"/>
      <c r="W322" s="40"/>
      <c r="X322" s="40"/>
      <c r="Y322" s="40"/>
      <c r="Z322" s="40"/>
    </row>
    <row r="323" spans="1:26">
      <c r="A323"/>
      <c r="C323"/>
      <c r="D323" s="128"/>
      <c r="H323" s="40"/>
      <c r="I323" s="40"/>
      <c r="J323" s="157"/>
      <c r="K323" s="40"/>
      <c r="L323" s="40"/>
      <c r="M323" s="40"/>
      <c r="N323" s="41"/>
      <c r="O323" s="41"/>
      <c r="P323" s="226"/>
      <c r="Q323" s="52"/>
      <c r="R323" s="40"/>
      <c r="S323" s="41"/>
      <c r="T323" s="41"/>
      <c r="U323" s="41"/>
      <c r="V323" s="41"/>
      <c r="W323" s="40"/>
      <c r="X323" s="40"/>
      <c r="Y323" s="40"/>
      <c r="Z323" s="40"/>
    </row>
    <row r="324" spans="1:26">
      <c r="A324"/>
      <c r="C324"/>
      <c r="D324" s="128"/>
      <c r="H324" s="40"/>
      <c r="I324" s="40"/>
      <c r="J324" s="157"/>
      <c r="K324" s="40"/>
      <c r="L324" s="40"/>
      <c r="M324" s="40"/>
      <c r="N324" s="41"/>
      <c r="O324" s="41"/>
      <c r="P324" s="226"/>
      <c r="Q324" s="52"/>
      <c r="R324" s="40"/>
      <c r="S324" s="41"/>
      <c r="T324" s="41"/>
      <c r="U324" s="41"/>
      <c r="V324" s="41"/>
      <c r="W324" s="40"/>
      <c r="X324" s="40"/>
      <c r="Y324" s="40"/>
      <c r="Z324" s="40"/>
    </row>
    <row r="325" spans="1:26">
      <c r="A325"/>
      <c r="C325"/>
      <c r="D325" s="128"/>
      <c r="H325" s="40"/>
      <c r="I325" s="40"/>
      <c r="J325" s="157"/>
      <c r="K325" s="40"/>
      <c r="L325" s="40"/>
      <c r="M325" s="40"/>
      <c r="N325" s="41"/>
      <c r="O325" s="41"/>
      <c r="P325" s="226"/>
      <c r="Q325" s="52"/>
      <c r="R325" s="40"/>
      <c r="S325" s="41"/>
      <c r="T325" s="41"/>
      <c r="U325" s="41"/>
      <c r="V325" s="41"/>
      <c r="W325" s="40"/>
      <c r="X325" s="40"/>
      <c r="Y325" s="40"/>
      <c r="Z325" s="40"/>
    </row>
    <row r="326" spans="1:26">
      <c r="A326"/>
      <c r="C326"/>
      <c r="D326" s="128"/>
      <c r="H326" s="40"/>
      <c r="I326" s="40"/>
      <c r="J326" s="157"/>
      <c r="K326" s="40"/>
      <c r="L326" s="40"/>
      <c r="M326" s="40"/>
      <c r="N326" s="41"/>
      <c r="O326" s="41"/>
      <c r="P326" s="226"/>
      <c r="Q326" s="52"/>
      <c r="R326" s="40"/>
      <c r="S326" s="41"/>
      <c r="T326" s="41"/>
      <c r="U326" s="41"/>
      <c r="V326" s="41"/>
      <c r="W326" s="40"/>
      <c r="X326" s="40"/>
      <c r="Y326" s="40"/>
      <c r="Z326" s="40"/>
    </row>
    <row r="327" spans="1:26">
      <c r="A327"/>
      <c r="C327"/>
      <c r="D327" s="128"/>
      <c r="H327" s="40"/>
      <c r="I327" s="40"/>
      <c r="J327" s="157"/>
      <c r="K327" s="40"/>
      <c r="L327" s="40"/>
      <c r="M327" s="40"/>
      <c r="N327" s="41"/>
      <c r="O327" s="41"/>
      <c r="P327" s="226"/>
      <c r="Q327" s="52"/>
      <c r="R327" s="40"/>
      <c r="S327" s="41"/>
      <c r="T327" s="41"/>
      <c r="U327" s="41"/>
      <c r="V327" s="41"/>
      <c r="W327" s="40"/>
      <c r="X327" s="40"/>
      <c r="Y327" s="40"/>
      <c r="Z327" s="40"/>
    </row>
    <row r="328" spans="1:26">
      <c r="A328"/>
      <c r="C328"/>
      <c r="D328" s="128"/>
      <c r="H328" s="40"/>
      <c r="I328" s="40"/>
      <c r="J328" s="157"/>
      <c r="K328" s="40"/>
      <c r="L328" s="40"/>
      <c r="M328" s="40"/>
      <c r="N328" s="41"/>
      <c r="O328" s="41"/>
      <c r="P328" s="226"/>
      <c r="Q328" s="52"/>
      <c r="R328" s="40"/>
      <c r="S328" s="41"/>
      <c r="T328" s="41"/>
      <c r="U328" s="41"/>
      <c r="V328" s="41"/>
      <c r="W328" s="40"/>
      <c r="X328" s="40"/>
      <c r="Y328" s="40"/>
      <c r="Z328" s="40"/>
    </row>
    <row r="329" spans="1:26">
      <c r="A329"/>
      <c r="C329"/>
      <c r="D329" s="128"/>
      <c r="H329" s="40"/>
      <c r="I329" s="40"/>
      <c r="J329" s="157"/>
      <c r="K329" s="40"/>
      <c r="L329" s="40"/>
      <c r="M329" s="40"/>
      <c r="N329" s="41"/>
      <c r="O329" s="41"/>
      <c r="P329" s="226"/>
      <c r="Q329" s="52"/>
      <c r="R329" s="40"/>
      <c r="S329" s="41"/>
      <c r="T329" s="41"/>
      <c r="U329" s="41"/>
      <c r="V329" s="41"/>
      <c r="W329" s="40"/>
      <c r="X329" s="40"/>
      <c r="Y329" s="40"/>
      <c r="Z329" s="40"/>
    </row>
    <row r="330" spans="1:26">
      <c r="A330"/>
      <c r="C330"/>
      <c r="D330" s="128"/>
      <c r="H330" s="40"/>
      <c r="I330" s="40"/>
      <c r="J330" s="157"/>
      <c r="K330" s="40"/>
      <c r="L330" s="40"/>
      <c r="M330" s="40"/>
      <c r="N330" s="41"/>
      <c r="O330" s="41"/>
      <c r="P330" s="226"/>
      <c r="Q330" s="52"/>
      <c r="R330" s="40"/>
      <c r="S330" s="41"/>
      <c r="T330" s="41"/>
      <c r="U330" s="41"/>
      <c r="V330" s="41"/>
      <c r="W330" s="40"/>
      <c r="X330" s="40"/>
      <c r="Y330" s="40"/>
      <c r="Z330" s="40"/>
    </row>
    <row r="331" spans="1:26">
      <c r="A331"/>
      <c r="C331"/>
      <c r="D331" s="128"/>
      <c r="H331" s="40"/>
      <c r="I331" s="40"/>
      <c r="J331" s="157"/>
      <c r="K331" s="40"/>
      <c r="L331" s="40"/>
      <c r="M331" s="40"/>
      <c r="N331" s="41"/>
      <c r="O331" s="41"/>
      <c r="P331" s="226"/>
      <c r="Q331" s="52"/>
      <c r="R331" s="40"/>
      <c r="S331" s="41"/>
      <c r="T331" s="41"/>
      <c r="U331" s="41"/>
      <c r="V331" s="41"/>
      <c r="W331" s="40"/>
      <c r="X331" s="40"/>
      <c r="Y331" s="40"/>
      <c r="Z331" s="40"/>
    </row>
    <row r="332" spans="1:26">
      <c r="A332"/>
      <c r="C332"/>
      <c r="D332" s="128"/>
      <c r="H332" s="40"/>
      <c r="I332" s="40"/>
      <c r="J332" s="157"/>
      <c r="K332" s="40"/>
      <c r="L332" s="40"/>
      <c r="M332" s="40"/>
      <c r="N332" s="41"/>
      <c r="O332" s="41"/>
      <c r="P332" s="226"/>
      <c r="Q332" s="52"/>
      <c r="R332" s="40"/>
      <c r="S332" s="41"/>
      <c r="T332" s="41"/>
      <c r="U332" s="41"/>
      <c r="V332" s="41"/>
      <c r="W332" s="40"/>
      <c r="X332" s="40"/>
      <c r="Y332" s="40"/>
      <c r="Z332" s="40"/>
    </row>
    <row r="333" spans="1:26">
      <c r="A333"/>
      <c r="C333"/>
      <c r="D333" s="128"/>
      <c r="H333" s="40"/>
      <c r="I333" s="40"/>
      <c r="J333" s="157"/>
      <c r="K333" s="40"/>
      <c r="L333" s="40"/>
      <c r="M333" s="40"/>
      <c r="N333" s="41"/>
      <c r="O333" s="41"/>
      <c r="P333" s="226"/>
      <c r="Q333" s="52"/>
      <c r="R333" s="40"/>
      <c r="S333" s="41"/>
      <c r="T333" s="41"/>
      <c r="U333" s="41"/>
      <c r="V333" s="41"/>
      <c r="W333" s="40"/>
      <c r="X333" s="40"/>
      <c r="Y333" s="40"/>
      <c r="Z333" s="40"/>
    </row>
    <row r="334" spans="1:26">
      <c r="A334"/>
      <c r="C334"/>
      <c r="D334" s="128"/>
      <c r="H334" s="40"/>
      <c r="I334" s="40"/>
      <c r="J334" s="157"/>
      <c r="K334" s="40"/>
      <c r="L334" s="40"/>
      <c r="M334" s="40"/>
      <c r="N334" s="41"/>
      <c r="O334" s="41"/>
      <c r="P334" s="226"/>
      <c r="Q334" s="52"/>
      <c r="R334" s="40"/>
      <c r="S334" s="41"/>
      <c r="T334" s="41"/>
      <c r="U334" s="41"/>
      <c r="V334" s="41"/>
      <c r="W334" s="40"/>
      <c r="X334" s="40"/>
      <c r="Y334" s="40"/>
      <c r="Z334" s="40"/>
    </row>
    <row r="335" spans="1:26">
      <c r="A335"/>
      <c r="C335"/>
      <c r="D335" s="128"/>
      <c r="H335" s="40"/>
      <c r="I335" s="40"/>
      <c r="J335" s="157"/>
      <c r="K335" s="40"/>
      <c r="L335" s="40"/>
      <c r="M335" s="40"/>
      <c r="N335" s="41"/>
      <c r="O335" s="41"/>
      <c r="P335" s="226"/>
      <c r="Q335" s="52"/>
      <c r="R335" s="40"/>
      <c r="S335" s="41"/>
      <c r="T335" s="41"/>
      <c r="U335" s="41"/>
      <c r="V335" s="41"/>
      <c r="W335" s="40"/>
      <c r="X335" s="40"/>
      <c r="Y335" s="40"/>
      <c r="Z335" s="40"/>
    </row>
    <row r="336" spans="1:26">
      <c r="A336"/>
      <c r="C336"/>
      <c r="D336" s="128"/>
      <c r="H336" s="40"/>
      <c r="I336" s="40"/>
      <c r="J336" s="157"/>
      <c r="K336" s="40"/>
      <c r="L336" s="40"/>
      <c r="M336" s="40"/>
      <c r="N336" s="41"/>
      <c r="O336" s="41"/>
      <c r="P336" s="226"/>
      <c r="Q336" s="52"/>
      <c r="R336" s="40"/>
      <c r="S336" s="41"/>
      <c r="T336" s="41"/>
      <c r="U336" s="41"/>
      <c r="V336" s="41"/>
      <c r="W336" s="40"/>
      <c r="X336" s="40"/>
      <c r="Y336" s="40"/>
      <c r="Z336" s="40"/>
    </row>
    <row r="337" spans="1:26">
      <c r="A337"/>
      <c r="C337"/>
      <c r="D337" s="128"/>
      <c r="H337" s="40"/>
      <c r="I337" s="40"/>
      <c r="J337" s="157"/>
      <c r="K337" s="40"/>
      <c r="L337" s="40"/>
      <c r="M337" s="40"/>
      <c r="N337" s="41"/>
      <c r="O337" s="41"/>
      <c r="P337" s="226"/>
      <c r="Q337" s="52"/>
      <c r="R337" s="40"/>
      <c r="S337" s="41"/>
      <c r="T337" s="41"/>
      <c r="U337" s="41"/>
      <c r="V337" s="41"/>
      <c r="W337" s="40"/>
      <c r="X337" s="40"/>
      <c r="Y337" s="40"/>
      <c r="Z337" s="40"/>
    </row>
    <row r="338" spans="1:26">
      <c r="A338"/>
      <c r="C338"/>
      <c r="D338" s="128"/>
      <c r="H338" s="40"/>
      <c r="I338" s="40"/>
      <c r="J338" s="157"/>
      <c r="K338" s="40"/>
      <c r="L338" s="40"/>
      <c r="M338" s="40"/>
      <c r="N338" s="41"/>
      <c r="O338" s="41"/>
      <c r="P338" s="226"/>
      <c r="Q338" s="52"/>
      <c r="R338" s="40"/>
      <c r="S338" s="41"/>
      <c r="T338" s="41"/>
      <c r="U338" s="41"/>
      <c r="V338" s="41"/>
      <c r="W338" s="40"/>
      <c r="X338" s="40"/>
      <c r="Y338" s="40"/>
      <c r="Z338" s="40"/>
    </row>
    <row r="339" spans="1:26">
      <c r="A339"/>
      <c r="C339"/>
      <c r="D339" s="128"/>
      <c r="H339" s="40"/>
      <c r="I339" s="40"/>
      <c r="J339" s="157"/>
      <c r="K339" s="40"/>
      <c r="L339" s="40"/>
      <c r="M339" s="40"/>
      <c r="N339" s="41"/>
      <c r="O339" s="41"/>
      <c r="P339" s="226"/>
      <c r="Q339" s="52"/>
      <c r="R339" s="40"/>
      <c r="S339" s="41"/>
      <c r="T339" s="41"/>
      <c r="U339" s="41"/>
      <c r="V339" s="41"/>
      <c r="W339" s="40"/>
      <c r="X339" s="40"/>
      <c r="Y339" s="40"/>
      <c r="Z339" s="40"/>
    </row>
    <row r="340" spans="1:26">
      <c r="A340"/>
      <c r="C340"/>
      <c r="D340" s="128"/>
      <c r="H340" s="40"/>
      <c r="I340" s="40"/>
      <c r="J340" s="157"/>
      <c r="K340" s="40"/>
      <c r="L340" s="40"/>
      <c r="M340" s="40"/>
      <c r="N340" s="41"/>
      <c r="O340" s="41"/>
      <c r="P340" s="226"/>
      <c r="Q340" s="52"/>
      <c r="R340" s="40"/>
      <c r="S340" s="41"/>
      <c r="T340" s="41"/>
      <c r="U340" s="41"/>
      <c r="V340" s="41"/>
      <c r="W340" s="40"/>
      <c r="X340" s="40"/>
      <c r="Y340" s="40"/>
      <c r="Z340" s="40"/>
    </row>
    <row r="341" spans="1:26">
      <c r="A341"/>
      <c r="C341"/>
      <c r="D341" s="128"/>
      <c r="H341" s="40"/>
      <c r="I341" s="40"/>
      <c r="J341" s="157"/>
      <c r="K341" s="40"/>
      <c r="L341" s="40"/>
      <c r="M341" s="40"/>
      <c r="N341" s="41"/>
      <c r="O341" s="41"/>
      <c r="P341" s="226"/>
      <c r="Q341" s="52"/>
      <c r="R341" s="40"/>
      <c r="S341" s="41"/>
      <c r="T341" s="41"/>
      <c r="U341" s="41"/>
      <c r="V341" s="41"/>
      <c r="W341" s="40"/>
      <c r="X341" s="40"/>
      <c r="Y341" s="40"/>
      <c r="Z341" s="40"/>
    </row>
    <row r="342" spans="1:26">
      <c r="A342"/>
      <c r="C342"/>
      <c r="D342" s="128"/>
      <c r="H342" s="40"/>
      <c r="I342" s="40"/>
      <c r="J342" s="157"/>
      <c r="K342" s="40"/>
      <c r="L342" s="40"/>
      <c r="M342" s="40"/>
      <c r="N342" s="41"/>
      <c r="O342" s="41"/>
      <c r="P342" s="226"/>
      <c r="Q342" s="52"/>
      <c r="R342" s="40"/>
      <c r="S342" s="41"/>
      <c r="T342" s="41"/>
      <c r="U342" s="41"/>
      <c r="V342" s="41"/>
      <c r="W342" s="40"/>
      <c r="X342" s="40"/>
      <c r="Y342" s="40"/>
      <c r="Z342" s="40"/>
    </row>
    <row r="343" spans="1:26">
      <c r="A343"/>
      <c r="C343"/>
      <c r="D343" s="128"/>
      <c r="H343" s="40"/>
      <c r="I343" s="40"/>
      <c r="J343" s="157"/>
      <c r="K343" s="40"/>
      <c r="L343" s="40"/>
      <c r="M343" s="40"/>
      <c r="N343" s="41"/>
      <c r="O343" s="41"/>
      <c r="P343" s="226"/>
      <c r="Q343" s="52"/>
      <c r="R343" s="40"/>
      <c r="S343" s="41"/>
      <c r="T343" s="41"/>
      <c r="U343" s="41"/>
      <c r="V343" s="41"/>
      <c r="W343" s="40"/>
      <c r="X343" s="40"/>
      <c r="Y343" s="40"/>
      <c r="Z343" s="40"/>
    </row>
    <row r="344" spans="1:26">
      <c r="A344"/>
      <c r="C344"/>
      <c r="D344" s="128"/>
      <c r="H344" s="40"/>
      <c r="I344" s="40"/>
      <c r="J344" s="157"/>
      <c r="K344" s="40"/>
      <c r="L344" s="40"/>
      <c r="M344" s="40"/>
      <c r="N344" s="41"/>
      <c r="O344" s="41"/>
      <c r="P344" s="226"/>
      <c r="Q344" s="52"/>
      <c r="R344" s="40"/>
      <c r="S344" s="41"/>
      <c r="T344" s="41"/>
      <c r="U344" s="41"/>
      <c r="V344" s="41"/>
      <c r="W344" s="40"/>
      <c r="X344" s="40"/>
      <c r="Y344" s="40"/>
      <c r="Z344" s="40"/>
    </row>
    <row r="345" spans="1:26">
      <c r="A345"/>
      <c r="C345"/>
      <c r="D345" s="128"/>
      <c r="H345" s="40"/>
      <c r="I345" s="40"/>
      <c r="J345" s="157"/>
      <c r="K345" s="40"/>
      <c r="L345" s="40"/>
      <c r="M345" s="40"/>
      <c r="N345" s="41"/>
      <c r="O345" s="41"/>
      <c r="P345" s="226"/>
      <c r="Q345" s="52"/>
      <c r="R345" s="40"/>
      <c r="S345" s="41"/>
      <c r="T345" s="41"/>
      <c r="U345" s="41"/>
      <c r="V345" s="41"/>
      <c r="W345" s="40"/>
      <c r="X345" s="40"/>
      <c r="Y345" s="40"/>
      <c r="Z345" s="40"/>
    </row>
    <row r="346" spans="1:26">
      <c r="A346"/>
      <c r="C346"/>
      <c r="D346" s="128"/>
      <c r="H346" s="40"/>
      <c r="I346" s="40"/>
      <c r="J346" s="157"/>
      <c r="K346" s="40"/>
      <c r="L346" s="40"/>
      <c r="M346" s="40"/>
      <c r="N346" s="41"/>
      <c r="O346" s="41"/>
      <c r="P346" s="226"/>
      <c r="Q346" s="52"/>
      <c r="R346" s="40"/>
      <c r="S346" s="41"/>
      <c r="T346" s="41"/>
      <c r="U346" s="41"/>
      <c r="V346" s="41"/>
      <c r="W346" s="40"/>
      <c r="X346" s="40"/>
      <c r="Y346" s="40"/>
      <c r="Z346" s="40"/>
    </row>
    <row r="347" spans="1:26">
      <c r="A347"/>
      <c r="C347"/>
      <c r="D347" s="128"/>
      <c r="H347" s="40"/>
      <c r="I347" s="40"/>
      <c r="J347" s="157"/>
      <c r="K347" s="40"/>
      <c r="L347" s="40"/>
      <c r="M347" s="40"/>
      <c r="N347" s="41"/>
      <c r="O347" s="41"/>
      <c r="P347" s="226"/>
      <c r="Q347" s="52"/>
      <c r="R347" s="40"/>
      <c r="S347" s="41"/>
      <c r="T347" s="41"/>
      <c r="U347" s="41"/>
      <c r="V347" s="41"/>
      <c r="W347" s="40"/>
      <c r="X347" s="40"/>
      <c r="Y347" s="40"/>
      <c r="Z347" s="40"/>
    </row>
    <row r="348" spans="1:26">
      <c r="A348"/>
      <c r="C348"/>
      <c r="D348" s="128"/>
      <c r="H348" s="40"/>
      <c r="I348" s="40"/>
      <c r="J348" s="157"/>
      <c r="K348" s="40"/>
      <c r="L348" s="40"/>
      <c r="M348" s="40"/>
      <c r="N348" s="41"/>
      <c r="O348" s="41"/>
      <c r="P348" s="226"/>
      <c r="Q348" s="52"/>
      <c r="R348" s="40"/>
      <c r="S348" s="41"/>
      <c r="T348" s="41"/>
      <c r="U348" s="41"/>
      <c r="V348" s="41"/>
      <c r="W348" s="40"/>
      <c r="X348" s="40"/>
      <c r="Y348" s="40"/>
      <c r="Z348" s="40"/>
    </row>
    <row r="349" spans="1:26">
      <c r="A349"/>
      <c r="C349"/>
      <c r="D349" s="128"/>
      <c r="H349" s="40"/>
      <c r="I349" s="40"/>
      <c r="J349" s="157"/>
      <c r="K349" s="40"/>
      <c r="L349" s="40"/>
      <c r="M349" s="40"/>
      <c r="N349" s="41"/>
      <c r="O349" s="41"/>
      <c r="P349" s="226"/>
      <c r="Q349" s="52"/>
      <c r="R349" s="40"/>
      <c r="S349" s="41"/>
      <c r="T349" s="41"/>
      <c r="U349" s="41"/>
      <c r="V349" s="41"/>
      <c r="W349" s="40"/>
      <c r="X349" s="40"/>
      <c r="Y349" s="40"/>
      <c r="Z349" s="40"/>
    </row>
    <row r="350" spans="1:26">
      <c r="A350"/>
      <c r="C350"/>
      <c r="D350" s="128"/>
      <c r="H350" s="40"/>
      <c r="I350" s="40"/>
      <c r="J350" s="157"/>
      <c r="K350" s="40"/>
      <c r="L350" s="40"/>
      <c r="M350" s="40"/>
      <c r="N350" s="41"/>
      <c r="O350" s="41"/>
      <c r="P350" s="226"/>
      <c r="Q350" s="52"/>
      <c r="R350" s="40"/>
      <c r="S350" s="41"/>
      <c r="T350" s="41"/>
      <c r="U350" s="41"/>
      <c r="V350" s="41"/>
      <c r="W350" s="40"/>
      <c r="X350" s="40"/>
      <c r="Y350" s="40"/>
      <c r="Z350" s="40"/>
    </row>
    <row r="351" spans="1:26">
      <c r="A351"/>
      <c r="C351"/>
      <c r="D351" s="128"/>
      <c r="H351" s="40"/>
      <c r="I351" s="40"/>
      <c r="J351" s="157"/>
      <c r="K351" s="40"/>
      <c r="L351" s="40"/>
      <c r="M351" s="40"/>
      <c r="N351" s="41"/>
      <c r="O351" s="41"/>
      <c r="P351" s="226"/>
      <c r="Q351" s="52"/>
      <c r="R351" s="40"/>
      <c r="S351" s="41"/>
      <c r="T351" s="41"/>
      <c r="U351" s="41"/>
      <c r="V351" s="41"/>
      <c r="W351" s="40"/>
      <c r="X351" s="40"/>
      <c r="Y351" s="40"/>
      <c r="Z351" s="40"/>
    </row>
    <row r="352" spans="1:26">
      <c r="A352"/>
      <c r="C352"/>
      <c r="D352" s="128"/>
      <c r="H352" s="40"/>
      <c r="I352" s="40"/>
      <c r="J352" s="157"/>
      <c r="K352" s="40"/>
      <c r="L352" s="40"/>
      <c r="M352" s="40"/>
      <c r="N352" s="41"/>
      <c r="O352" s="41"/>
      <c r="P352" s="226"/>
      <c r="Q352" s="52"/>
      <c r="R352" s="40"/>
      <c r="S352" s="41"/>
      <c r="T352" s="41"/>
      <c r="U352" s="41"/>
      <c r="V352" s="41"/>
      <c r="W352" s="40"/>
      <c r="X352" s="40"/>
      <c r="Y352" s="40"/>
      <c r="Z352" s="40"/>
    </row>
    <row r="353" spans="1:26">
      <c r="A353"/>
      <c r="C353"/>
      <c r="D353" s="128"/>
      <c r="H353" s="40"/>
      <c r="I353" s="40"/>
      <c r="J353" s="157"/>
      <c r="K353" s="40"/>
      <c r="L353" s="40"/>
      <c r="M353" s="40"/>
      <c r="N353" s="41"/>
      <c r="O353" s="41"/>
      <c r="P353" s="226"/>
      <c r="Q353" s="52"/>
      <c r="R353" s="40"/>
      <c r="S353" s="41"/>
      <c r="T353" s="41"/>
      <c r="U353" s="41"/>
      <c r="V353" s="41"/>
      <c r="W353" s="40"/>
      <c r="X353" s="40"/>
      <c r="Y353" s="40"/>
      <c r="Z353" s="40"/>
    </row>
    <row r="354" spans="1:26">
      <c r="A354"/>
      <c r="C354"/>
      <c r="D354" s="128"/>
      <c r="H354" s="40"/>
      <c r="I354" s="40"/>
      <c r="J354" s="157"/>
      <c r="K354" s="40"/>
      <c r="L354" s="40"/>
      <c r="M354" s="40"/>
      <c r="N354" s="41"/>
      <c r="O354" s="41"/>
      <c r="P354" s="226"/>
      <c r="Q354" s="52"/>
      <c r="R354" s="40"/>
      <c r="S354" s="41"/>
      <c r="T354" s="41"/>
      <c r="U354" s="41"/>
      <c r="V354" s="41"/>
      <c r="W354" s="40"/>
      <c r="X354" s="40"/>
      <c r="Y354" s="40"/>
      <c r="Z354" s="40"/>
    </row>
    <row r="355" spans="1:26">
      <c r="A355"/>
      <c r="C355"/>
      <c r="D355" s="128"/>
      <c r="H355" s="40"/>
      <c r="I355" s="40"/>
      <c r="J355" s="157"/>
      <c r="K355" s="40"/>
      <c r="L355" s="40"/>
      <c r="M355" s="40"/>
      <c r="N355" s="41"/>
      <c r="O355" s="41"/>
      <c r="P355" s="226"/>
      <c r="Q355" s="52"/>
      <c r="R355" s="40"/>
      <c r="S355" s="41"/>
      <c r="T355" s="41"/>
      <c r="U355" s="41"/>
      <c r="V355" s="41"/>
      <c r="W355" s="40"/>
      <c r="X355" s="40"/>
      <c r="Y355" s="40"/>
      <c r="Z355" s="40"/>
    </row>
    <row r="356" spans="1:26">
      <c r="A356"/>
      <c r="C356"/>
      <c r="D356" s="128"/>
      <c r="H356" s="40"/>
      <c r="I356" s="40"/>
      <c r="J356" s="157"/>
      <c r="K356" s="40"/>
      <c r="L356" s="40"/>
      <c r="M356" s="40"/>
      <c r="N356" s="41"/>
      <c r="O356" s="41"/>
      <c r="P356" s="226"/>
      <c r="Q356" s="52"/>
      <c r="R356" s="40"/>
      <c r="S356" s="41"/>
      <c r="T356" s="41"/>
      <c r="U356" s="41"/>
      <c r="V356" s="41"/>
      <c r="W356" s="40"/>
      <c r="X356" s="40"/>
      <c r="Y356" s="40"/>
      <c r="Z356" s="40"/>
    </row>
    <row r="357" spans="1:26">
      <c r="A357"/>
      <c r="C357"/>
      <c r="D357" s="128"/>
      <c r="H357" s="40"/>
      <c r="I357" s="40"/>
      <c r="J357" s="157"/>
      <c r="K357" s="40"/>
      <c r="L357" s="40"/>
      <c r="M357" s="40"/>
      <c r="N357" s="41"/>
      <c r="O357" s="41"/>
      <c r="P357" s="226"/>
      <c r="Q357" s="52"/>
      <c r="R357" s="40"/>
      <c r="S357" s="41"/>
      <c r="T357" s="41"/>
      <c r="U357" s="41"/>
      <c r="V357" s="41"/>
      <c r="W357" s="40"/>
      <c r="X357" s="40"/>
      <c r="Y357" s="40"/>
      <c r="Z357" s="40"/>
    </row>
    <row r="358" spans="1:26">
      <c r="A358"/>
      <c r="C358"/>
      <c r="D358" s="128"/>
      <c r="H358" s="40"/>
      <c r="I358" s="40"/>
      <c r="J358" s="157"/>
      <c r="K358" s="40"/>
      <c r="L358" s="40"/>
      <c r="M358" s="40"/>
      <c r="N358" s="41"/>
      <c r="O358" s="41"/>
      <c r="P358" s="226"/>
      <c r="Q358" s="52"/>
      <c r="R358" s="40"/>
      <c r="S358" s="41"/>
      <c r="T358" s="41"/>
      <c r="U358" s="41"/>
      <c r="V358" s="41"/>
      <c r="W358" s="40"/>
      <c r="X358" s="40"/>
      <c r="Y358" s="40"/>
      <c r="Z358" s="40"/>
    </row>
    <row r="359" spans="1:26">
      <c r="A359"/>
      <c r="C359"/>
      <c r="D359" s="128"/>
      <c r="H359" s="40"/>
      <c r="I359" s="40"/>
      <c r="J359" s="157"/>
      <c r="K359" s="40"/>
      <c r="L359" s="40"/>
      <c r="M359" s="40"/>
      <c r="N359" s="41"/>
      <c r="O359" s="41"/>
      <c r="P359" s="226"/>
      <c r="Q359" s="52"/>
      <c r="R359" s="40"/>
      <c r="S359" s="41"/>
      <c r="T359" s="41"/>
      <c r="U359" s="41"/>
      <c r="V359" s="41"/>
      <c r="W359" s="40"/>
      <c r="X359" s="40"/>
      <c r="Y359" s="40"/>
      <c r="Z359" s="40"/>
    </row>
    <row r="360" spans="1:26">
      <c r="A360"/>
      <c r="C360"/>
      <c r="D360" s="128"/>
      <c r="H360" s="40"/>
      <c r="I360" s="40"/>
      <c r="J360" s="157"/>
      <c r="K360" s="40"/>
      <c r="L360" s="40"/>
      <c r="M360" s="40"/>
      <c r="N360" s="41"/>
      <c r="O360" s="41"/>
      <c r="P360" s="226"/>
      <c r="Q360" s="52"/>
      <c r="R360" s="40"/>
      <c r="S360" s="41"/>
      <c r="T360" s="41"/>
      <c r="U360" s="41"/>
      <c r="V360" s="41"/>
      <c r="W360" s="40"/>
      <c r="X360" s="40"/>
      <c r="Y360" s="40"/>
      <c r="Z360" s="40"/>
    </row>
    <row r="361" spans="1:26">
      <c r="A361"/>
      <c r="C361"/>
      <c r="D361" s="128"/>
      <c r="H361" s="40"/>
      <c r="I361" s="40"/>
      <c r="J361" s="157"/>
      <c r="K361" s="40"/>
      <c r="L361" s="40"/>
      <c r="M361" s="40"/>
      <c r="N361" s="41"/>
      <c r="O361" s="41"/>
      <c r="P361" s="226"/>
      <c r="Q361" s="52"/>
      <c r="R361" s="40"/>
      <c r="S361" s="41"/>
      <c r="T361" s="41"/>
      <c r="U361" s="41"/>
      <c r="V361" s="41"/>
      <c r="W361" s="40"/>
      <c r="X361" s="40"/>
      <c r="Y361" s="40"/>
      <c r="Z361" s="40"/>
    </row>
    <row r="362" spans="1:26">
      <c r="A362"/>
      <c r="C362"/>
      <c r="D362" s="128"/>
      <c r="H362" s="40"/>
      <c r="I362" s="40"/>
      <c r="J362" s="157"/>
      <c r="K362" s="40"/>
      <c r="L362" s="40"/>
      <c r="M362" s="40"/>
      <c r="N362" s="41"/>
      <c r="O362" s="41"/>
      <c r="P362" s="226"/>
      <c r="Q362" s="52"/>
      <c r="R362" s="40"/>
      <c r="S362" s="41"/>
      <c r="T362" s="41"/>
      <c r="U362" s="41"/>
      <c r="V362" s="41"/>
      <c r="W362" s="40"/>
      <c r="X362" s="40"/>
      <c r="Y362" s="40"/>
      <c r="Z362" s="40"/>
    </row>
    <row r="363" spans="1:26">
      <c r="A363"/>
      <c r="C363"/>
      <c r="D363" s="128"/>
      <c r="H363" s="40"/>
      <c r="I363" s="40"/>
      <c r="J363" s="157"/>
      <c r="K363" s="40"/>
      <c r="L363" s="40"/>
      <c r="M363" s="40"/>
      <c r="N363" s="41"/>
      <c r="O363" s="41"/>
      <c r="P363" s="226"/>
      <c r="Q363" s="52"/>
      <c r="R363" s="40"/>
      <c r="S363" s="41"/>
      <c r="T363" s="41"/>
      <c r="U363" s="41"/>
      <c r="V363" s="41"/>
      <c r="W363" s="40"/>
      <c r="X363" s="40"/>
      <c r="Y363" s="40"/>
      <c r="Z363" s="40"/>
    </row>
    <row r="364" spans="1:26">
      <c r="A364"/>
      <c r="C364"/>
      <c r="D364" s="128"/>
      <c r="H364" s="40"/>
      <c r="I364" s="40"/>
      <c r="J364" s="157"/>
      <c r="K364" s="40"/>
      <c r="L364" s="40"/>
      <c r="M364" s="40"/>
      <c r="N364" s="41"/>
      <c r="O364" s="41"/>
      <c r="P364" s="226"/>
      <c r="Q364" s="52"/>
      <c r="R364" s="40"/>
      <c r="S364" s="41"/>
      <c r="T364" s="41"/>
      <c r="U364" s="41"/>
      <c r="V364" s="41"/>
      <c r="W364" s="40"/>
      <c r="X364" s="40"/>
      <c r="Y364" s="40"/>
      <c r="Z364" s="40"/>
    </row>
    <row r="365" spans="1:26">
      <c r="A365"/>
      <c r="C365"/>
      <c r="D365" s="128"/>
      <c r="H365" s="40"/>
      <c r="I365" s="40"/>
      <c r="J365" s="157"/>
      <c r="K365" s="40"/>
      <c r="L365" s="40"/>
      <c r="M365" s="40"/>
      <c r="N365" s="41"/>
      <c r="O365" s="41"/>
      <c r="P365" s="226"/>
      <c r="Q365" s="52"/>
      <c r="R365" s="40"/>
      <c r="S365" s="41"/>
      <c r="T365" s="41"/>
      <c r="U365" s="41"/>
      <c r="V365" s="41"/>
      <c r="W365" s="40"/>
      <c r="X365" s="40"/>
      <c r="Y365" s="40"/>
      <c r="Z365" s="40"/>
    </row>
    <row r="366" spans="1:26">
      <c r="A366"/>
      <c r="C366"/>
      <c r="D366" s="128"/>
      <c r="H366" s="40"/>
      <c r="I366" s="40"/>
      <c r="J366" s="157"/>
      <c r="K366" s="40"/>
      <c r="L366" s="40"/>
      <c r="M366" s="40"/>
      <c r="N366" s="41"/>
      <c r="O366" s="41"/>
      <c r="P366" s="226"/>
      <c r="Q366" s="52"/>
      <c r="R366" s="40"/>
      <c r="S366" s="41"/>
      <c r="T366" s="41"/>
      <c r="U366" s="41"/>
      <c r="V366" s="41"/>
      <c r="W366" s="40"/>
      <c r="X366" s="40"/>
      <c r="Y366" s="40"/>
      <c r="Z366" s="40"/>
    </row>
    <row r="367" spans="1:26">
      <c r="A367"/>
      <c r="C367"/>
      <c r="D367" s="128"/>
      <c r="H367" s="40"/>
      <c r="I367" s="40"/>
      <c r="J367" s="157"/>
      <c r="K367" s="40"/>
      <c r="L367" s="40"/>
      <c r="M367" s="40"/>
      <c r="N367" s="41"/>
      <c r="O367" s="41"/>
      <c r="P367" s="226"/>
      <c r="Q367" s="52"/>
      <c r="R367" s="40"/>
      <c r="S367" s="41"/>
      <c r="T367" s="41"/>
      <c r="U367" s="41"/>
      <c r="V367" s="41"/>
      <c r="W367" s="40"/>
      <c r="X367" s="40"/>
      <c r="Y367" s="40"/>
      <c r="Z367" s="40"/>
    </row>
    <row r="368" spans="1:26">
      <c r="A368"/>
      <c r="C368"/>
      <c r="D368" s="128"/>
      <c r="H368" s="40"/>
      <c r="I368" s="40"/>
      <c r="J368" s="157"/>
      <c r="K368" s="40"/>
      <c r="L368" s="40"/>
      <c r="M368" s="40"/>
      <c r="N368" s="41"/>
      <c r="O368" s="41"/>
      <c r="P368" s="226"/>
      <c r="Q368" s="52"/>
      <c r="R368" s="40"/>
      <c r="S368" s="41"/>
      <c r="T368" s="41"/>
      <c r="U368" s="41"/>
      <c r="V368" s="41"/>
      <c r="W368" s="40"/>
      <c r="X368" s="40"/>
      <c r="Y368" s="40"/>
      <c r="Z368" s="40"/>
    </row>
    <row r="369" spans="1:26">
      <c r="A369"/>
      <c r="C369"/>
      <c r="D369" s="128"/>
      <c r="H369" s="40"/>
      <c r="I369" s="40"/>
      <c r="J369" s="157"/>
      <c r="K369" s="40"/>
      <c r="L369" s="40"/>
      <c r="M369" s="40"/>
      <c r="N369" s="41"/>
      <c r="O369" s="41"/>
      <c r="P369" s="226"/>
      <c r="Q369" s="52"/>
      <c r="R369" s="40"/>
      <c r="S369" s="41"/>
      <c r="T369" s="41"/>
      <c r="U369" s="41"/>
      <c r="V369" s="41"/>
      <c r="W369" s="40"/>
      <c r="X369" s="40"/>
      <c r="Y369" s="40"/>
      <c r="Z369" s="40"/>
    </row>
    <row r="370" spans="1:26">
      <c r="A370"/>
      <c r="C370"/>
      <c r="D370" s="128"/>
      <c r="H370" s="40"/>
      <c r="I370" s="40"/>
      <c r="J370" s="157"/>
      <c r="K370" s="40"/>
      <c r="L370" s="40"/>
      <c r="M370" s="40"/>
      <c r="N370" s="41"/>
      <c r="O370" s="41"/>
      <c r="P370" s="226"/>
      <c r="Q370" s="52"/>
      <c r="R370" s="40"/>
      <c r="S370" s="41"/>
      <c r="T370" s="41"/>
      <c r="U370" s="41"/>
      <c r="V370" s="41"/>
      <c r="W370" s="40"/>
      <c r="X370" s="40"/>
      <c r="Y370" s="40"/>
      <c r="Z370" s="40"/>
    </row>
    <row r="371" spans="1:26">
      <c r="A371"/>
      <c r="C371"/>
      <c r="D371" s="128"/>
      <c r="H371" s="40"/>
      <c r="I371" s="40"/>
      <c r="J371" s="157"/>
      <c r="K371" s="40"/>
      <c r="L371" s="40"/>
      <c r="M371" s="40"/>
      <c r="N371" s="41"/>
      <c r="O371" s="41"/>
      <c r="P371" s="226"/>
      <c r="Q371" s="52"/>
      <c r="R371" s="40"/>
      <c r="S371" s="41"/>
      <c r="T371" s="41"/>
      <c r="U371" s="41"/>
      <c r="V371" s="41"/>
      <c r="W371" s="40"/>
      <c r="X371" s="40"/>
      <c r="Y371" s="40"/>
      <c r="Z371" s="40"/>
    </row>
    <row r="372" spans="1:26">
      <c r="A372"/>
      <c r="C372"/>
      <c r="D372" s="128"/>
      <c r="H372" s="40"/>
      <c r="I372" s="40"/>
      <c r="J372" s="157"/>
      <c r="K372" s="40"/>
      <c r="L372" s="40"/>
      <c r="M372" s="40"/>
      <c r="N372" s="41"/>
      <c r="O372" s="41"/>
      <c r="P372" s="226"/>
      <c r="Q372" s="52"/>
      <c r="R372" s="40"/>
      <c r="S372" s="41"/>
      <c r="T372" s="41"/>
      <c r="U372" s="41"/>
      <c r="V372" s="41"/>
      <c r="W372" s="40"/>
      <c r="X372" s="40"/>
      <c r="Y372" s="40"/>
      <c r="Z372" s="40"/>
    </row>
    <row r="373" spans="1:26">
      <c r="A373"/>
      <c r="C373"/>
      <c r="D373" s="128"/>
      <c r="H373" s="40"/>
      <c r="I373" s="40"/>
      <c r="J373" s="157"/>
      <c r="K373" s="40"/>
      <c r="L373" s="40"/>
      <c r="M373" s="40"/>
      <c r="N373" s="41"/>
      <c r="O373" s="41"/>
      <c r="P373" s="226"/>
      <c r="Q373" s="52"/>
      <c r="R373" s="40"/>
      <c r="S373" s="41"/>
      <c r="T373" s="41"/>
      <c r="U373" s="41"/>
      <c r="V373" s="41"/>
      <c r="W373" s="40"/>
      <c r="X373" s="40"/>
      <c r="Y373" s="40"/>
      <c r="Z373" s="40"/>
    </row>
    <row r="374" spans="1:26">
      <c r="A374"/>
      <c r="C374"/>
      <c r="D374" s="128"/>
      <c r="H374" s="40"/>
      <c r="I374" s="40"/>
      <c r="J374" s="157"/>
      <c r="K374" s="40"/>
      <c r="L374" s="40"/>
      <c r="M374" s="40"/>
      <c r="N374" s="41"/>
      <c r="O374" s="41"/>
      <c r="P374" s="226"/>
      <c r="Q374" s="52"/>
      <c r="R374" s="40"/>
      <c r="S374" s="41"/>
      <c r="T374" s="41"/>
      <c r="U374" s="41"/>
      <c r="V374" s="41"/>
      <c r="W374" s="40"/>
      <c r="X374" s="40"/>
      <c r="Y374" s="40"/>
      <c r="Z374" s="40"/>
    </row>
    <row r="375" spans="1:26">
      <c r="A375"/>
      <c r="C375"/>
      <c r="D375" s="128"/>
      <c r="H375" s="40"/>
      <c r="I375" s="40"/>
      <c r="J375" s="157"/>
      <c r="K375" s="40"/>
      <c r="L375" s="40"/>
      <c r="M375" s="40"/>
      <c r="N375" s="41"/>
      <c r="O375" s="41"/>
      <c r="P375" s="226"/>
      <c r="Q375" s="52"/>
      <c r="R375" s="40"/>
      <c r="S375" s="41"/>
      <c r="T375" s="41"/>
      <c r="U375" s="41"/>
      <c r="V375" s="41"/>
      <c r="W375" s="40"/>
      <c r="X375" s="40"/>
      <c r="Y375" s="40"/>
      <c r="Z375" s="40"/>
    </row>
    <row r="376" spans="1:26">
      <c r="A376"/>
      <c r="C376"/>
      <c r="D376" s="128"/>
      <c r="H376" s="40"/>
      <c r="I376" s="40"/>
      <c r="J376" s="157"/>
      <c r="K376" s="40"/>
      <c r="L376" s="40"/>
      <c r="M376" s="40"/>
      <c r="N376" s="41"/>
      <c r="O376" s="41"/>
      <c r="P376" s="226"/>
      <c r="Q376" s="52"/>
      <c r="R376" s="40"/>
      <c r="S376" s="41"/>
      <c r="T376" s="41"/>
      <c r="U376" s="41"/>
      <c r="V376" s="41"/>
      <c r="W376" s="40"/>
      <c r="X376" s="40"/>
      <c r="Y376" s="40"/>
      <c r="Z376" s="40"/>
    </row>
    <row r="377" spans="1:26">
      <c r="A377"/>
      <c r="C377"/>
      <c r="D377" s="128"/>
      <c r="H377" s="40"/>
      <c r="I377" s="40"/>
      <c r="J377" s="157"/>
      <c r="K377" s="40"/>
      <c r="L377" s="40"/>
      <c r="M377" s="40"/>
      <c r="N377" s="41"/>
      <c r="O377" s="41"/>
      <c r="P377" s="226"/>
      <c r="Q377" s="52"/>
      <c r="R377" s="40"/>
      <c r="S377" s="41"/>
      <c r="T377" s="41"/>
      <c r="U377" s="41"/>
      <c r="V377" s="41"/>
      <c r="W377" s="40"/>
      <c r="X377" s="40"/>
      <c r="Y377" s="40"/>
      <c r="Z377" s="40"/>
    </row>
    <row r="378" spans="1:26">
      <c r="A378"/>
      <c r="C378"/>
      <c r="D378" s="128"/>
      <c r="H378" s="40"/>
      <c r="I378" s="40"/>
      <c r="J378" s="157"/>
      <c r="K378" s="40"/>
      <c r="L378" s="40"/>
      <c r="M378" s="40"/>
      <c r="N378" s="41"/>
      <c r="O378" s="41"/>
      <c r="P378" s="226"/>
      <c r="Q378" s="52"/>
      <c r="R378" s="40"/>
      <c r="S378" s="41"/>
      <c r="T378" s="41"/>
      <c r="U378" s="41"/>
      <c r="V378" s="41"/>
      <c r="W378" s="40"/>
      <c r="X378" s="40"/>
      <c r="Y378" s="40"/>
      <c r="Z378" s="40"/>
    </row>
    <row r="379" spans="1:26">
      <c r="A379"/>
      <c r="C379"/>
      <c r="D379" s="128"/>
      <c r="H379" s="40"/>
      <c r="I379" s="40"/>
      <c r="J379" s="157"/>
      <c r="K379" s="40"/>
      <c r="L379" s="40"/>
      <c r="M379" s="40"/>
      <c r="N379" s="41"/>
      <c r="O379" s="41"/>
      <c r="P379" s="226"/>
      <c r="Q379" s="52"/>
      <c r="R379" s="40"/>
      <c r="S379" s="41"/>
      <c r="T379" s="41"/>
      <c r="U379" s="41"/>
      <c r="V379" s="41"/>
      <c r="W379" s="40"/>
      <c r="X379" s="40"/>
      <c r="Y379" s="40"/>
      <c r="Z379" s="40"/>
    </row>
    <row r="380" spans="1:26">
      <c r="A380"/>
      <c r="C380"/>
      <c r="D380" s="128"/>
      <c r="H380" s="40"/>
      <c r="I380" s="40"/>
      <c r="J380" s="157"/>
      <c r="K380" s="40"/>
      <c r="L380" s="40"/>
      <c r="M380" s="40"/>
      <c r="N380" s="41"/>
      <c r="O380" s="41"/>
      <c r="P380" s="226"/>
      <c r="Q380" s="52"/>
      <c r="R380" s="40"/>
      <c r="S380" s="41"/>
      <c r="T380" s="41"/>
      <c r="U380" s="41"/>
      <c r="V380" s="41"/>
      <c r="W380" s="40"/>
      <c r="X380" s="40"/>
      <c r="Y380" s="40"/>
      <c r="Z380" s="40"/>
    </row>
    <row r="381" spans="1:26">
      <c r="A381"/>
      <c r="C381"/>
      <c r="D381" s="128"/>
      <c r="H381" s="40"/>
      <c r="I381" s="40"/>
      <c r="J381" s="157"/>
      <c r="K381" s="40"/>
      <c r="L381" s="40"/>
      <c r="M381" s="40"/>
      <c r="N381" s="41"/>
      <c r="O381" s="41"/>
      <c r="P381" s="226"/>
      <c r="Q381" s="52"/>
      <c r="R381" s="40"/>
      <c r="S381" s="41"/>
      <c r="T381" s="41"/>
      <c r="U381" s="41"/>
      <c r="V381" s="41"/>
      <c r="W381" s="40"/>
      <c r="X381" s="40"/>
      <c r="Y381" s="40"/>
      <c r="Z381" s="40"/>
    </row>
    <row r="382" spans="1:26">
      <c r="A382"/>
      <c r="C382"/>
      <c r="D382" s="128"/>
      <c r="H382" s="40"/>
      <c r="I382" s="40"/>
      <c r="J382" s="157"/>
      <c r="K382" s="40"/>
      <c r="L382" s="40"/>
      <c r="M382" s="40"/>
      <c r="N382" s="41"/>
      <c r="O382" s="41"/>
      <c r="P382" s="226"/>
      <c r="Q382" s="52"/>
      <c r="R382" s="40"/>
      <c r="S382" s="41"/>
      <c r="T382" s="41"/>
      <c r="U382" s="41"/>
      <c r="V382" s="41"/>
      <c r="W382" s="40"/>
      <c r="X382" s="40"/>
      <c r="Y382" s="40"/>
      <c r="Z382" s="40"/>
    </row>
    <row r="383" spans="1:26">
      <c r="A383"/>
      <c r="C383"/>
      <c r="D383" s="128"/>
      <c r="H383" s="40"/>
      <c r="I383" s="40"/>
      <c r="J383" s="157"/>
      <c r="K383" s="40"/>
      <c r="L383" s="40"/>
      <c r="M383" s="40"/>
      <c r="N383" s="41"/>
      <c r="O383" s="41"/>
      <c r="P383" s="226"/>
      <c r="Q383" s="52"/>
      <c r="R383" s="40"/>
      <c r="S383" s="41"/>
      <c r="T383" s="41"/>
      <c r="U383" s="41"/>
      <c r="V383" s="41"/>
      <c r="W383" s="40"/>
      <c r="X383" s="40"/>
      <c r="Y383" s="40"/>
      <c r="Z383" s="40"/>
    </row>
    <row r="384" spans="1:26">
      <c r="A384"/>
      <c r="C384"/>
      <c r="D384" s="128"/>
      <c r="H384" s="40"/>
      <c r="I384" s="40"/>
      <c r="J384" s="157"/>
      <c r="K384" s="40"/>
      <c r="L384" s="40"/>
      <c r="M384" s="40"/>
      <c r="N384" s="41"/>
      <c r="O384" s="41"/>
      <c r="P384" s="226"/>
      <c r="Q384" s="52"/>
      <c r="R384" s="40"/>
      <c r="S384" s="41"/>
      <c r="T384" s="41"/>
      <c r="U384" s="41"/>
      <c r="V384" s="41"/>
      <c r="W384" s="40"/>
      <c r="X384" s="40"/>
      <c r="Y384" s="40"/>
      <c r="Z384" s="40"/>
    </row>
    <row r="385" spans="1:26">
      <c r="A385"/>
      <c r="C385"/>
      <c r="D385" s="128"/>
      <c r="H385" s="40"/>
      <c r="I385" s="40"/>
      <c r="J385" s="157"/>
      <c r="K385" s="40"/>
      <c r="L385" s="40"/>
      <c r="M385" s="40"/>
      <c r="N385" s="41"/>
      <c r="O385" s="41"/>
      <c r="P385" s="226"/>
      <c r="Q385" s="52"/>
      <c r="R385" s="40"/>
      <c r="S385" s="41"/>
      <c r="T385" s="41"/>
      <c r="U385" s="41"/>
      <c r="V385" s="41"/>
      <c r="W385" s="40"/>
      <c r="X385" s="40"/>
      <c r="Y385" s="40"/>
      <c r="Z385" s="40"/>
    </row>
    <row r="386" spans="1:26">
      <c r="A386"/>
      <c r="C386"/>
      <c r="D386" s="128"/>
      <c r="H386" s="40"/>
      <c r="I386" s="40"/>
      <c r="J386" s="157"/>
      <c r="K386" s="40"/>
      <c r="L386" s="40"/>
      <c r="M386" s="40"/>
      <c r="N386" s="41"/>
      <c r="O386" s="41"/>
      <c r="P386" s="226"/>
      <c r="Q386" s="52"/>
      <c r="R386" s="40"/>
      <c r="S386" s="41"/>
      <c r="T386" s="41"/>
      <c r="U386" s="41"/>
      <c r="V386" s="41"/>
      <c r="W386" s="40"/>
      <c r="X386" s="40"/>
      <c r="Y386" s="40"/>
      <c r="Z386" s="40"/>
    </row>
    <row r="387" spans="1:26">
      <c r="A387"/>
      <c r="C387"/>
      <c r="D387" s="128"/>
      <c r="H387" s="40"/>
      <c r="I387" s="40"/>
      <c r="J387" s="157"/>
      <c r="K387" s="40"/>
      <c r="L387" s="40"/>
      <c r="M387" s="40"/>
      <c r="N387" s="41"/>
      <c r="O387" s="41"/>
      <c r="P387" s="226"/>
      <c r="Q387" s="52"/>
      <c r="R387" s="40"/>
      <c r="S387" s="41"/>
      <c r="T387" s="41"/>
      <c r="U387" s="41"/>
      <c r="V387" s="41"/>
      <c r="W387" s="40"/>
      <c r="X387" s="40"/>
      <c r="Y387" s="40"/>
      <c r="Z387" s="40"/>
    </row>
    <row r="388" spans="1:26">
      <c r="A388"/>
      <c r="C388"/>
      <c r="D388" s="128"/>
      <c r="H388" s="40"/>
      <c r="I388" s="40"/>
      <c r="J388" s="157"/>
      <c r="K388" s="40"/>
      <c r="L388" s="40"/>
      <c r="M388" s="40"/>
      <c r="N388" s="41"/>
      <c r="O388" s="41"/>
      <c r="P388" s="226"/>
      <c r="Q388" s="52"/>
      <c r="R388" s="40"/>
      <c r="S388" s="41"/>
      <c r="T388" s="41"/>
      <c r="U388" s="41"/>
      <c r="V388" s="41"/>
      <c r="W388" s="40"/>
      <c r="X388" s="40"/>
      <c r="Y388" s="40"/>
      <c r="Z388" s="40"/>
    </row>
    <row r="389" spans="1:26">
      <c r="A389"/>
      <c r="C389"/>
      <c r="D389" s="128"/>
      <c r="H389" s="40"/>
      <c r="I389" s="40"/>
      <c r="J389" s="157"/>
      <c r="K389" s="40"/>
      <c r="L389" s="40"/>
      <c r="M389" s="40"/>
      <c r="N389" s="41"/>
      <c r="O389" s="41"/>
      <c r="P389" s="226"/>
      <c r="Q389" s="52"/>
      <c r="R389" s="40"/>
      <c r="S389" s="41"/>
      <c r="T389" s="41"/>
      <c r="U389" s="41"/>
      <c r="V389" s="41"/>
      <c r="W389" s="40"/>
      <c r="X389" s="40"/>
      <c r="Y389" s="40"/>
      <c r="Z389" s="40"/>
    </row>
    <row r="390" spans="1:26">
      <c r="A390"/>
      <c r="C390"/>
      <c r="D390" s="128"/>
      <c r="H390" s="40"/>
      <c r="I390" s="40"/>
      <c r="J390" s="157"/>
      <c r="K390" s="40"/>
      <c r="L390" s="40"/>
      <c r="M390" s="40"/>
      <c r="N390" s="41"/>
      <c r="O390" s="41"/>
      <c r="P390" s="226"/>
      <c r="Q390" s="52"/>
      <c r="R390" s="40"/>
      <c r="S390" s="41"/>
      <c r="T390" s="41"/>
      <c r="U390" s="41"/>
      <c r="V390" s="41"/>
      <c r="W390" s="40"/>
      <c r="X390" s="40"/>
      <c r="Y390" s="40"/>
      <c r="Z390" s="40"/>
    </row>
    <row r="391" spans="1:26">
      <c r="A391"/>
      <c r="C391"/>
      <c r="D391" s="128"/>
      <c r="H391" s="40"/>
      <c r="I391" s="40"/>
      <c r="J391" s="157"/>
      <c r="K391" s="40"/>
      <c r="L391" s="40"/>
      <c r="M391" s="40"/>
      <c r="N391" s="41"/>
      <c r="O391" s="41"/>
      <c r="P391" s="226"/>
      <c r="Q391" s="52"/>
      <c r="R391" s="40"/>
      <c r="S391" s="41"/>
      <c r="T391" s="41"/>
      <c r="U391" s="41"/>
      <c r="V391" s="41"/>
      <c r="W391" s="40"/>
      <c r="X391" s="40"/>
      <c r="Y391" s="40"/>
      <c r="Z391" s="40"/>
    </row>
    <row r="392" spans="1:26">
      <c r="A392"/>
      <c r="C392"/>
      <c r="D392" s="128"/>
      <c r="H392" s="40"/>
      <c r="I392" s="40"/>
      <c r="J392" s="157"/>
      <c r="K392" s="40"/>
      <c r="L392" s="40"/>
      <c r="M392" s="40"/>
      <c r="N392" s="41"/>
      <c r="O392" s="41"/>
      <c r="P392" s="226"/>
      <c r="Q392" s="52"/>
      <c r="R392" s="40"/>
      <c r="S392" s="41"/>
      <c r="T392" s="41"/>
      <c r="U392" s="41"/>
      <c r="V392" s="41"/>
      <c r="W392" s="40"/>
      <c r="X392" s="40"/>
      <c r="Y392" s="40"/>
      <c r="Z392" s="40"/>
    </row>
    <row r="393" spans="1:26">
      <c r="A393"/>
      <c r="C393"/>
      <c r="D393" s="128"/>
      <c r="H393" s="40"/>
      <c r="I393" s="40"/>
      <c r="J393" s="157"/>
      <c r="K393" s="40"/>
      <c r="L393" s="40"/>
      <c r="M393" s="40"/>
      <c r="N393" s="41"/>
      <c r="O393" s="41"/>
      <c r="P393" s="226"/>
      <c r="Q393" s="52"/>
      <c r="R393" s="40"/>
      <c r="S393" s="41"/>
      <c r="T393" s="41"/>
      <c r="U393" s="41"/>
      <c r="V393" s="41"/>
      <c r="W393" s="40"/>
      <c r="X393" s="40"/>
      <c r="Y393" s="40"/>
      <c r="Z393" s="40"/>
    </row>
    <row r="394" spans="1:26">
      <c r="A394"/>
      <c r="C394"/>
      <c r="D394" s="128"/>
      <c r="H394" s="40"/>
      <c r="I394" s="40"/>
      <c r="J394" s="157"/>
      <c r="K394" s="40"/>
      <c r="L394" s="40"/>
      <c r="M394" s="40"/>
      <c r="N394" s="41"/>
      <c r="O394" s="41"/>
      <c r="P394" s="226"/>
      <c r="Q394" s="52"/>
      <c r="R394" s="40"/>
      <c r="S394" s="41"/>
      <c r="T394" s="41"/>
      <c r="U394" s="41"/>
      <c r="V394" s="41"/>
      <c r="W394" s="40"/>
      <c r="X394" s="40"/>
      <c r="Y394" s="40"/>
      <c r="Z394" s="40"/>
    </row>
    <row r="395" spans="1:26">
      <c r="A395"/>
      <c r="C395"/>
      <c r="D395" s="128"/>
      <c r="H395" s="40"/>
      <c r="I395" s="40"/>
      <c r="J395" s="157"/>
      <c r="K395" s="40"/>
      <c r="L395" s="40"/>
      <c r="M395" s="40"/>
      <c r="N395" s="41"/>
      <c r="O395" s="41"/>
      <c r="P395" s="226"/>
      <c r="Q395" s="52"/>
      <c r="R395" s="40"/>
      <c r="S395" s="41"/>
      <c r="T395" s="41"/>
      <c r="U395" s="41"/>
      <c r="V395" s="41"/>
      <c r="W395" s="40"/>
      <c r="X395" s="40"/>
      <c r="Y395" s="40"/>
      <c r="Z395" s="40"/>
    </row>
    <row r="396" spans="1:26">
      <c r="A396"/>
      <c r="C396"/>
      <c r="D396" s="128"/>
      <c r="H396" s="40"/>
      <c r="I396" s="40"/>
      <c r="J396" s="157"/>
      <c r="K396" s="40"/>
      <c r="L396" s="40"/>
      <c r="M396" s="40"/>
      <c r="N396" s="41"/>
      <c r="O396" s="41"/>
      <c r="P396" s="226"/>
      <c r="Q396" s="52"/>
      <c r="R396" s="40"/>
      <c r="S396" s="41"/>
      <c r="T396" s="41"/>
      <c r="U396" s="41"/>
      <c r="V396" s="41"/>
      <c r="W396" s="40"/>
      <c r="X396" s="40"/>
      <c r="Y396" s="40"/>
      <c r="Z396" s="40"/>
    </row>
    <row r="397" spans="1:26">
      <c r="A397"/>
      <c r="C397"/>
      <c r="D397" s="128"/>
      <c r="H397" s="40"/>
      <c r="I397" s="40"/>
      <c r="J397" s="157"/>
      <c r="K397" s="40"/>
      <c r="L397" s="40"/>
      <c r="M397" s="40"/>
      <c r="N397" s="41"/>
      <c r="O397" s="41"/>
      <c r="P397" s="226"/>
      <c r="Q397" s="52"/>
      <c r="R397" s="40"/>
      <c r="S397" s="41"/>
      <c r="T397" s="41"/>
      <c r="U397" s="41"/>
      <c r="V397" s="41"/>
      <c r="W397" s="40"/>
      <c r="X397" s="40"/>
      <c r="Y397" s="40"/>
      <c r="Z397" s="40"/>
    </row>
    <row r="398" spans="1:26">
      <c r="A398"/>
      <c r="C398"/>
      <c r="D398" s="128"/>
      <c r="H398" s="40"/>
      <c r="I398" s="40"/>
      <c r="J398" s="157"/>
      <c r="K398" s="40"/>
      <c r="L398" s="40"/>
      <c r="M398" s="40"/>
      <c r="N398" s="41"/>
      <c r="O398" s="41"/>
      <c r="P398" s="226"/>
      <c r="Q398" s="52"/>
      <c r="R398" s="40"/>
      <c r="S398" s="41"/>
      <c r="T398" s="41"/>
      <c r="U398" s="41"/>
      <c r="V398" s="41"/>
      <c r="W398" s="40"/>
      <c r="X398" s="40"/>
      <c r="Y398" s="40"/>
      <c r="Z398" s="40"/>
    </row>
    <row r="399" spans="1:26">
      <c r="A399"/>
      <c r="C399"/>
      <c r="D399" s="128"/>
      <c r="H399" s="40"/>
      <c r="I399" s="40"/>
      <c r="J399" s="157"/>
      <c r="K399" s="40"/>
      <c r="L399" s="40"/>
      <c r="M399" s="40"/>
      <c r="N399" s="41"/>
      <c r="O399" s="41"/>
      <c r="P399" s="226"/>
      <c r="Q399" s="52"/>
      <c r="R399" s="40"/>
      <c r="S399" s="41"/>
      <c r="T399" s="41"/>
      <c r="U399" s="41"/>
      <c r="V399" s="41"/>
      <c r="W399" s="40"/>
      <c r="X399" s="40"/>
      <c r="Y399" s="40"/>
      <c r="Z399" s="40"/>
    </row>
    <row r="400" spans="1:26">
      <c r="A400"/>
      <c r="C400"/>
      <c r="D400" s="128"/>
      <c r="H400" s="40"/>
      <c r="I400" s="40"/>
      <c r="J400" s="157"/>
      <c r="K400" s="40"/>
      <c r="L400" s="40"/>
      <c r="M400" s="40"/>
      <c r="N400" s="41"/>
      <c r="O400" s="41"/>
      <c r="P400" s="226"/>
      <c r="Q400" s="52"/>
      <c r="R400" s="40"/>
      <c r="S400" s="41"/>
      <c r="T400" s="41"/>
      <c r="U400" s="41"/>
      <c r="V400" s="41"/>
      <c r="W400" s="40"/>
      <c r="X400" s="40"/>
      <c r="Y400" s="40"/>
      <c r="Z400" s="40"/>
    </row>
    <row r="401" spans="1:26">
      <c r="A401"/>
      <c r="C401"/>
      <c r="D401" s="128"/>
      <c r="H401" s="40"/>
      <c r="I401" s="40"/>
      <c r="J401" s="157"/>
      <c r="K401" s="40"/>
      <c r="L401" s="40"/>
      <c r="M401" s="40"/>
      <c r="N401" s="41"/>
      <c r="O401" s="41"/>
      <c r="P401" s="226"/>
      <c r="Q401" s="52"/>
      <c r="R401" s="40"/>
      <c r="S401" s="41"/>
      <c r="T401" s="41"/>
      <c r="U401" s="41"/>
      <c r="V401" s="41"/>
      <c r="W401" s="40"/>
      <c r="X401" s="40"/>
      <c r="Y401" s="40"/>
      <c r="Z401" s="40"/>
    </row>
    <row r="402" spans="1:26">
      <c r="A402"/>
      <c r="C402"/>
      <c r="D402" s="128"/>
      <c r="H402" s="40"/>
      <c r="I402" s="40"/>
      <c r="J402" s="157"/>
      <c r="K402" s="40"/>
      <c r="L402" s="40"/>
      <c r="M402" s="40"/>
      <c r="N402" s="41"/>
      <c r="O402" s="41"/>
      <c r="P402" s="226"/>
      <c r="Q402" s="52"/>
      <c r="R402" s="40"/>
      <c r="S402" s="41"/>
      <c r="T402" s="41"/>
      <c r="U402" s="41"/>
      <c r="V402" s="41"/>
      <c r="W402" s="40"/>
      <c r="X402" s="40"/>
      <c r="Y402" s="40"/>
      <c r="Z402" s="40"/>
    </row>
    <row r="403" spans="1:26">
      <c r="A403"/>
      <c r="C403"/>
      <c r="D403" s="128"/>
      <c r="H403" s="40"/>
      <c r="I403" s="40"/>
      <c r="J403" s="157"/>
      <c r="K403" s="40"/>
      <c r="L403" s="40"/>
      <c r="M403" s="40"/>
      <c r="N403" s="41"/>
      <c r="O403" s="41"/>
      <c r="P403" s="226"/>
      <c r="Q403" s="52"/>
      <c r="R403" s="40"/>
      <c r="S403" s="41"/>
      <c r="T403" s="41"/>
      <c r="U403" s="41"/>
      <c r="V403" s="41"/>
      <c r="W403" s="40"/>
      <c r="X403" s="40"/>
      <c r="Y403" s="40"/>
      <c r="Z403" s="40"/>
    </row>
    <row r="404" spans="1:26">
      <c r="A404"/>
      <c r="C404"/>
      <c r="D404" s="128"/>
      <c r="H404" s="40"/>
      <c r="I404" s="40"/>
      <c r="J404" s="157"/>
      <c r="K404" s="40"/>
      <c r="L404" s="40"/>
      <c r="M404" s="40"/>
      <c r="N404" s="41"/>
      <c r="O404" s="41"/>
      <c r="P404" s="226"/>
      <c r="Q404" s="52"/>
      <c r="R404" s="40"/>
      <c r="S404" s="41"/>
      <c r="T404" s="41"/>
      <c r="U404" s="41"/>
      <c r="V404" s="41"/>
      <c r="W404" s="40"/>
      <c r="X404" s="40"/>
      <c r="Y404" s="40"/>
      <c r="Z404" s="40"/>
    </row>
    <row r="405" spans="1:26">
      <c r="A405"/>
      <c r="C405"/>
      <c r="D405" s="128"/>
      <c r="H405" s="40"/>
      <c r="I405" s="40"/>
      <c r="J405" s="157"/>
      <c r="K405" s="40"/>
      <c r="L405" s="40"/>
      <c r="M405" s="40"/>
      <c r="N405" s="41"/>
      <c r="O405" s="41"/>
      <c r="P405" s="226"/>
      <c r="Q405" s="52"/>
      <c r="R405" s="40"/>
      <c r="S405" s="41"/>
      <c r="T405" s="41"/>
      <c r="U405" s="41"/>
      <c r="V405" s="41"/>
      <c r="W405" s="40"/>
      <c r="X405" s="40"/>
      <c r="Y405" s="40"/>
      <c r="Z405" s="40"/>
    </row>
    <row r="406" spans="1:26">
      <c r="A406"/>
      <c r="C406"/>
      <c r="D406" s="128"/>
      <c r="H406" s="40"/>
      <c r="I406" s="40"/>
      <c r="J406" s="157"/>
      <c r="K406" s="40"/>
      <c r="L406" s="40"/>
      <c r="M406" s="40"/>
      <c r="N406" s="41"/>
      <c r="O406" s="41"/>
      <c r="P406" s="226"/>
      <c r="Q406" s="52"/>
      <c r="R406" s="40"/>
      <c r="S406" s="41"/>
      <c r="T406" s="41"/>
      <c r="U406" s="41"/>
      <c r="V406" s="41"/>
      <c r="W406" s="40"/>
      <c r="X406" s="40"/>
      <c r="Y406" s="40"/>
      <c r="Z406" s="40"/>
    </row>
    <row r="407" spans="1:26">
      <c r="A407"/>
      <c r="C407"/>
      <c r="D407" s="128"/>
      <c r="H407" s="40"/>
      <c r="I407" s="40"/>
      <c r="J407" s="157"/>
      <c r="K407" s="40"/>
      <c r="L407" s="40"/>
      <c r="M407" s="40"/>
      <c r="N407" s="41"/>
      <c r="O407" s="41"/>
      <c r="P407" s="226"/>
      <c r="Q407" s="52"/>
      <c r="R407" s="40"/>
      <c r="S407" s="41"/>
      <c r="T407" s="41"/>
      <c r="U407" s="41"/>
      <c r="V407" s="41"/>
      <c r="W407" s="40"/>
      <c r="X407" s="40"/>
      <c r="Y407" s="40"/>
      <c r="Z407" s="40"/>
    </row>
    <row r="408" spans="1:26">
      <c r="A408"/>
      <c r="C408"/>
      <c r="D408" s="128"/>
      <c r="H408" s="40"/>
      <c r="I408" s="40"/>
      <c r="J408" s="157"/>
      <c r="K408" s="40"/>
      <c r="L408" s="40"/>
      <c r="M408" s="40"/>
      <c r="N408" s="41"/>
      <c r="O408" s="41"/>
      <c r="P408" s="226"/>
      <c r="Q408" s="52"/>
      <c r="R408" s="40"/>
      <c r="S408" s="41"/>
      <c r="T408" s="41"/>
      <c r="U408" s="41"/>
      <c r="V408" s="41"/>
      <c r="W408" s="40"/>
      <c r="X408" s="40"/>
      <c r="Y408" s="40"/>
      <c r="Z408" s="40"/>
    </row>
    <row r="409" spans="1:26">
      <c r="A409"/>
      <c r="C409"/>
      <c r="D409" s="128"/>
      <c r="H409" s="40"/>
      <c r="I409" s="40"/>
      <c r="J409" s="157"/>
      <c r="K409" s="40"/>
      <c r="L409" s="40"/>
      <c r="M409" s="40"/>
      <c r="N409" s="41"/>
      <c r="O409" s="41"/>
      <c r="P409" s="226"/>
      <c r="Q409" s="52"/>
      <c r="R409" s="40"/>
      <c r="S409" s="41"/>
      <c r="T409" s="41"/>
      <c r="U409" s="41"/>
      <c r="V409" s="41"/>
      <c r="W409" s="40"/>
      <c r="X409" s="40"/>
      <c r="Y409" s="40"/>
      <c r="Z409" s="40"/>
    </row>
    <row r="410" spans="1:26">
      <c r="A410"/>
      <c r="C410"/>
      <c r="D410" s="128"/>
      <c r="H410" s="40"/>
      <c r="I410" s="40"/>
      <c r="J410" s="157"/>
      <c r="K410" s="40"/>
      <c r="L410" s="40"/>
      <c r="M410" s="40"/>
      <c r="N410" s="41"/>
      <c r="O410" s="41"/>
      <c r="P410" s="226"/>
      <c r="Q410" s="52"/>
      <c r="R410" s="40"/>
      <c r="S410" s="41"/>
      <c r="T410" s="41"/>
      <c r="U410" s="41"/>
      <c r="V410" s="41"/>
      <c r="W410" s="40"/>
      <c r="X410" s="40"/>
      <c r="Y410" s="40"/>
      <c r="Z410" s="40"/>
    </row>
    <row r="411" spans="1:26">
      <c r="A411"/>
      <c r="C411"/>
      <c r="D411" s="128"/>
      <c r="H411" s="40"/>
      <c r="I411" s="40"/>
      <c r="J411" s="157"/>
      <c r="K411" s="40"/>
      <c r="L411" s="40"/>
      <c r="M411" s="40"/>
      <c r="N411" s="41"/>
      <c r="O411" s="41"/>
      <c r="P411" s="226"/>
      <c r="Q411" s="52"/>
      <c r="R411" s="40"/>
      <c r="S411" s="41"/>
      <c r="T411" s="41"/>
      <c r="U411" s="41"/>
      <c r="V411" s="41"/>
      <c r="W411" s="40"/>
      <c r="X411" s="40"/>
      <c r="Y411" s="40"/>
      <c r="Z411" s="40"/>
    </row>
    <row r="412" spans="1:26">
      <c r="A412"/>
      <c r="C412"/>
      <c r="D412" s="128"/>
      <c r="H412" s="40"/>
      <c r="I412" s="40"/>
      <c r="J412" s="157"/>
      <c r="K412" s="40"/>
      <c r="L412" s="40"/>
      <c r="M412" s="40"/>
      <c r="N412" s="41"/>
      <c r="O412" s="41"/>
      <c r="P412" s="226"/>
      <c r="Q412" s="52"/>
      <c r="R412" s="40"/>
      <c r="S412" s="41"/>
      <c r="T412" s="41"/>
      <c r="U412" s="41"/>
      <c r="V412" s="41"/>
      <c r="W412" s="40"/>
      <c r="X412" s="40"/>
      <c r="Y412" s="40"/>
      <c r="Z412" s="40"/>
    </row>
    <row r="413" spans="1:26">
      <c r="A413"/>
      <c r="C413"/>
      <c r="D413" s="128"/>
      <c r="H413" s="40"/>
      <c r="I413" s="40"/>
      <c r="J413" s="157"/>
      <c r="K413" s="40"/>
      <c r="L413" s="40"/>
      <c r="M413" s="40"/>
      <c r="N413" s="41"/>
      <c r="O413" s="41"/>
      <c r="P413" s="226"/>
      <c r="Q413" s="52"/>
      <c r="R413" s="40"/>
      <c r="S413" s="41"/>
      <c r="T413" s="41"/>
      <c r="U413" s="41"/>
      <c r="V413" s="41"/>
      <c r="W413" s="40"/>
      <c r="X413" s="40"/>
      <c r="Y413" s="40"/>
      <c r="Z413" s="40"/>
    </row>
    <row r="414" spans="1:26">
      <c r="A414"/>
      <c r="C414"/>
      <c r="D414" s="128"/>
      <c r="H414" s="40"/>
      <c r="I414" s="40"/>
      <c r="J414" s="157"/>
      <c r="K414" s="40"/>
      <c r="L414" s="40"/>
      <c r="M414" s="40"/>
      <c r="N414" s="41"/>
      <c r="O414" s="41"/>
      <c r="P414" s="226"/>
      <c r="Q414" s="52"/>
      <c r="R414" s="40"/>
      <c r="S414" s="41"/>
      <c r="T414" s="41"/>
      <c r="U414" s="41"/>
      <c r="V414" s="41"/>
      <c r="W414" s="40"/>
      <c r="X414" s="40"/>
      <c r="Y414" s="40"/>
      <c r="Z414" s="40"/>
    </row>
    <row r="415" spans="1:26">
      <c r="A415"/>
      <c r="C415"/>
      <c r="D415" s="128"/>
      <c r="H415" s="40"/>
      <c r="I415" s="40"/>
      <c r="J415" s="157"/>
      <c r="K415" s="40"/>
      <c r="L415" s="40"/>
      <c r="M415" s="40"/>
      <c r="N415" s="41"/>
      <c r="O415" s="41"/>
      <c r="P415" s="226"/>
      <c r="Q415" s="52"/>
      <c r="R415" s="40"/>
      <c r="S415" s="41"/>
      <c r="T415" s="41"/>
      <c r="U415" s="41"/>
      <c r="V415" s="41"/>
      <c r="W415" s="40"/>
      <c r="X415" s="40"/>
      <c r="Y415" s="40"/>
      <c r="Z415" s="40"/>
    </row>
    <row r="416" spans="1:26">
      <c r="A416"/>
      <c r="C416"/>
      <c r="D416" s="128"/>
      <c r="H416" s="40"/>
      <c r="I416" s="40"/>
      <c r="J416" s="157"/>
      <c r="K416" s="40"/>
      <c r="L416" s="40"/>
      <c r="M416" s="40"/>
      <c r="N416" s="41"/>
      <c r="O416" s="41"/>
      <c r="P416" s="226"/>
      <c r="Q416" s="52"/>
      <c r="R416" s="40"/>
      <c r="S416" s="41"/>
      <c r="T416" s="41"/>
      <c r="U416" s="41"/>
      <c r="V416" s="41"/>
      <c r="W416" s="40"/>
      <c r="X416" s="40"/>
      <c r="Y416" s="40"/>
      <c r="Z416" s="40"/>
    </row>
    <row r="417" spans="1:26">
      <c r="A417"/>
      <c r="C417"/>
      <c r="D417" s="128"/>
      <c r="H417" s="40"/>
      <c r="I417" s="40"/>
      <c r="J417" s="157"/>
      <c r="K417" s="40"/>
      <c r="L417" s="40"/>
      <c r="M417" s="40"/>
      <c r="N417" s="41"/>
      <c r="O417" s="41"/>
      <c r="P417" s="226"/>
      <c r="Q417" s="52"/>
      <c r="R417" s="40"/>
      <c r="S417" s="41"/>
      <c r="T417" s="41"/>
      <c r="U417" s="41"/>
      <c r="V417" s="41"/>
      <c r="W417" s="40"/>
      <c r="X417" s="40"/>
      <c r="Y417" s="40"/>
      <c r="Z417" s="40"/>
    </row>
    <row r="418" spans="1:26">
      <c r="A418"/>
      <c r="C418"/>
      <c r="D418" s="128"/>
      <c r="H418" s="40"/>
      <c r="I418" s="40"/>
      <c r="J418" s="157"/>
      <c r="K418" s="40"/>
      <c r="L418" s="40"/>
      <c r="M418" s="40"/>
      <c r="N418" s="41"/>
      <c r="O418" s="41"/>
      <c r="P418" s="226"/>
      <c r="Q418" s="52"/>
      <c r="R418" s="40"/>
      <c r="S418" s="41"/>
      <c r="T418" s="41"/>
      <c r="U418" s="41"/>
      <c r="V418" s="41"/>
      <c r="W418" s="40"/>
      <c r="X418" s="40"/>
      <c r="Y418" s="40"/>
      <c r="Z418" s="40"/>
    </row>
    <row r="419" spans="1:26">
      <c r="A419"/>
      <c r="C419"/>
      <c r="D419" s="128"/>
      <c r="H419" s="40"/>
      <c r="I419" s="40"/>
      <c r="J419" s="157"/>
      <c r="K419" s="40"/>
      <c r="L419" s="40"/>
      <c r="M419" s="40"/>
      <c r="N419" s="41"/>
      <c r="O419" s="41"/>
      <c r="P419" s="226"/>
      <c r="Q419" s="52"/>
      <c r="R419" s="40"/>
      <c r="S419" s="41"/>
      <c r="T419" s="41"/>
      <c r="U419" s="41"/>
      <c r="V419" s="41"/>
      <c r="W419" s="40"/>
      <c r="X419" s="40"/>
      <c r="Y419" s="40"/>
      <c r="Z419" s="40"/>
    </row>
    <row r="420" spans="1:26">
      <c r="A420"/>
      <c r="C420"/>
      <c r="D420" s="128"/>
      <c r="H420" s="40"/>
      <c r="I420" s="40"/>
      <c r="J420" s="157"/>
      <c r="K420" s="40"/>
      <c r="L420" s="40"/>
      <c r="M420" s="40"/>
      <c r="N420" s="41"/>
      <c r="O420" s="41"/>
      <c r="P420" s="226"/>
      <c r="Q420" s="52"/>
      <c r="R420" s="40"/>
      <c r="S420" s="41"/>
      <c r="T420" s="41"/>
      <c r="U420" s="41"/>
      <c r="V420" s="41"/>
      <c r="W420" s="40"/>
      <c r="X420" s="40"/>
      <c r="Y420" s="40"/>
      <c r="Z420" s="40"/>
    </row>
    <row r="421" spans="1:26">
      <c r="A421"/>
      <c r="C421"/>
      <c r="D421" s="128"/>
      <c r="H421" s="40"/>
      <c r="I421" s="40"/>
      <c r="J421" s="157"/>
      <c r="K421" s="40"/>
      <c r="L421" s="40"/>
      <c r="M421" s="40"/>
      <c r="N421" s="41"/>
      <c r="O421" s="41"/>
      <c r="P421" s="226"/>
      <c r="Q421" s="52"/>
      <c r="R421" s="40"/>
      <c r="S421" s="41"/>
      <c r="T421" s="41"/>
      <c r="U421" s="41"/>
      <c r="V421" s="41"/>
      <c r="W421" s="40"/>
      <c r="X421" s="40"/>
      <c r="Y421" s="40"/>
      <c r="Z421" s="40"/>
    </row>
    <row r="422" spans="1:26">
      <c r="A422"/>
      <c r="C422"/>
      <c r="D422" s="128"/>
      <c r="H422" s="40"/>
      <c r="I422" s="40"/>
      <c r="J422" s="157"/>
      <c r="K422" s="40"/>
      <c r="L422" s="40"/>
      <c r="M422" s="40"/>
      <c r="N422" s="41"/>
      <c r="O422" s="41"/>
      <c r="P422" s="226"/>
      <c r="Q422" s="52"/>
      <c r="R422" s="40"/>
      <c r="S422" s="41"/>
      <c r="T422" s="41"/>
      <c r="U422" s="41"/>
      <c r="V422" s="41"/>
      <c r="W422" s="40"/>
      <c r="X422" s="40"/>
      <c r="Y422" s="40"/>
      <c r="Z422" s="40"/>
    </row>
    <row r="423" spans="1:26">
      <c r="A423"/>
      <c r="C423"/>
      <c r="D423" s="128"/>
      <c r="H423" s="40"/>
      <c r="I423" s="40"/>
      <c r="J423" s="157"/>
      <c r="K423" s="40"/>
      <c r="L423" s="40"/>
      <c r="M423" s="40"/>
      <c r="N423" s="41"/>
      <c r="O423" s="41"/>
      <c r="P423" s="226"/>
      <c r="Q423" s="52"/>
      <c r="R423" s="40"/>
      <c r="S423" s="41"/>
      <c r="T423" s="41"/>
      <c r="U423" s="41"/>
      <c r="V423" s="41"/>
      <c r="W423" s="40"/>
      <c r="X423" s="40"/>
      <c r="Y423" s="40"/>
      <c r="Z423" s="40"/>
    </row>
    <row r="424" spans="1:26">
      <c r="A424"/>
      <c r="C424"/>
      <c r="D424" s="128"/>
      <c r="H424" s="40"/>
      <c r="I424" s="40"/>
      <c r="J424" s="157"/>
      <c r="K424" s="40"/>
      <c r="L424" s="40"/>
      <c r="M424" s="40"/>
      <c r="N424" s="41"/>
      <c r="O424" s="41"/>
      <c r="P424" s="226"/>
      <c r="Q424" s="52"/>
      <c r="R424" s="40"/>
      <c r="S424" s="41"/>
      <c r="T424" s="41"/>
      <c r="U424" s="41"/>
      <c r="V424" s="41"/>
      <c r="W424" s="40"/>
      <c r="X424" s="40"/>
      <c r="Y424" s="40"/>
      <c r="Z424" s="40"/>
    </row>
    <row r="425" spans="1:26">
      <c r="A425"/>
      <c r="C425"/>
      <c r="D425" s="128"/>
      <c r="H425" s="40"/>
      <c r="I425" s="40"/>
      <c r="J425" s="157"/>
      <c r="K425" s="40"/>
      <c r="L425" s="40"/>
      <c r="M425" s="40"/>
      <c r="N425" s="41"/>
      <c r="O425" s="41"/>
      <c r="P425" s="226"/>
      <c r="Q425" s="52"/>
      <c r="R425" s="40"/>
      <c r="S425" s="41"/>
      <c r="T425" s="41"/>
      <c r="U425" s="41"/>
      <c r="V425" s="41"/>
      <c r="W425" s="40"/>
      <c r="X425" s="40"/>
      <c r="Y425" s="40"/>
      <c r="Z425" s="40"/>
    </row>
    <row r="426" spans="1:26">
      <c r="A426"/>
      <c r="C426"/>
      <c r="D426" s="128"/>
      <c r="H426" s="40"/>
      <c r="I426" s="40"/>
      <c r="J426" s="157"/>
      <c r="K426" s="40"/>
      <c r="L426" s="40"/>
      <c r="M426" s="40"/>
      <c r="N426" s="41"/>
      <c r="O426" s="41"/>
      <c r="P426" s="226"/>
      <c r="Q426" s="52"/>
      <c r="R426" s="40"/>
      <c r="S426" s="41"/>
      <c r="T426" s="41"/>
      <c r="U426" s="41"/>
      <c r="V426" s="41"/>
      <c r="W426" s="40"/>
      <c r="X426" s="40"/>
      <c r="Y426" s="40"/>
      <c r="Z426" s="40"/>
    </row>
    <row r="427" spans="1:26">
      <c r="A427"/>
      <c r="C427"/>
      <c r="D427" s="128"/>
      <c r="H427" s="40"/>
      <c r="I427" s="40"/>
      <c r="J427" s="157"/>
      <c r="K427" s="40"/>
      <c r="L427" s="40"/>
      <c r="M427" s="40"/>
      <c r="N427" s="41"/>
      <c r="O427" s="41"/>
      <c r="P427" s="226"/>
      <c r="Q427" s="52"/>
      <c r="R427" s="40"/>
      <c r="S427" s="41"/>
      <c r="T427" s="41"/>
      <c r="U427" s="41"/>
      <c r="V427" s="41"/>
      <c r="W427" s="40"/>
      <c r="X427" s="40"/>
      <c r="Y427" s="40"/>
      <c r="Z427" s="40"/>
    </row>
    <row r="428" spans="1:26">
      <c r="A428"/>
      <c r="C428"/>
      <c r="D428" s="128"/>
      <c r="H428" s="40"/>
      <c r="I428" s="40"/>
      <c r="J428" s="157"/>
      <c r="K428" s="40"/>
      <c r="L428" s="40"/>
      <c r="M428" s="40"/>
      <c r="N428" s="41"/>
      <c r="O428" s="41"/>
      <c r="P428" s="226"/>
      <c r="Q428" s="52"/>
      <c r="R428" s="40"/>
      <c r="S428" s="41"/>
      <c r="T428" s="41"/>
      <c r="U428" s="41"/>
      <c r="V428" s="41"/>
      <c r="W428" s="40"/>
      <c r="X428" s="40"/>
      <c r="Y428" s="40"/>
      <c r="Z428" s="40"/>
    </row>
    <row r="429" spans="1:26">
      <c r="A429"/>
      <c r="C429"/>
      <c r="D429" s="128"/>
      <c r="H429" s="40"/>
      <c r="I429" s="40"/>
      <c r="J429" s="157"/>
      <c r="K429" s="40"/>
      <c r="L429" s="40"/>
      <c r="M429" s="40"/>
      <c r="N429" s="41"/>
      <c r="O429" s="41"/>
      <c r="P429" s="226"/>
      <c r="Q429" s="52"/>
      <c r="R429" s="40"/>
      <c r="S429" s="41"/>
      <c r="T429" s="41"/>
      <c r="U429" s="41"/>
      <c r="V429" s="41"/>
      <c r="W429" s="40"/>
      <c r="X429" s="40"/>
      <c r="Y429" s="40"/>
      <c r="Z429" s="40"/>
    </row>
    <row r="430" spans="1:26">
      <c r="A430"/>
      <c r="C430"/>
      <c r="D430" s="128"/>
      <c r="H430" s="40"/>
      <c r="I430" s="40"/>
      <c r="J430" s="157"/>
      <c r="K430" s="40"/>
      <c r="L430" s="40"/>
      <c r="M430" s="40"/>
      <c r="N430" s="41"/>
      <c r="O430" s="41"/>
      <c r="P430" s="226"/>
      <c r="Q430" s="52"/>
      <c r="R430" s="40"/>
      <c r="S430" s="41"/>
      <c r="T430" s="41"/>
      <c r="U430" s="41"/>
      <c r="V430" s="41"/>
      <c r="W430" s="40"/>
      <c r="X430" s="40"/>
      <c r="Y430" s="40"/>
      <c r="Z430" s="40"/>
    </row>
    <row r="431" spans="1:26">
      <c r="A431"/>
      <c r="C431"/>
      <c r="D431" s="128"/>
      <c r="H431" s="40"/>
      <c r="I431" s="40"/>
      <c r="J431" s="157"/>
      <c r="K431" s="40"/>
      <c r="L431" s="40"/>
      <c r="M431" s="40"/>
      <c r="N431" s="41"/>
      <c r="O431" s="41"/>
      <c r="P431" s="226"/>
      <c r="Q431" s="52"/>
      <c r="R431" s="40"/>
      <c r="S431" s="41"/>
      <c r="T431" s="41"/>
      <c r="U431" s="41"/>
      <c r="V431" s="41"/>
      <c r="W431" s="40"/>
      <c r="X431" s="40"/>
      <c r="Y431" s="40"/>
      <c r="Z431" s="40"/>
    </row>
    <row r="432" spans="1:26">
      <c r="A432"/>
      <c r="C432"/>
      <c r="D432" s="128"/>
      <c r="H432" s="40"/>
      <c r="I432" s="40"/>
      <c r="J432" s="157"/>
      <c r="K432" s="40"/>
      <c r="L432" s="40"/>
      <c r="M432" s="40"/>
      <c r="N432" s="41"/>
      <c r="O432" s="41"/>
      <c r="P432" s="226"/>
      <c r="Q432" s="52"/>
      <c r="R432" s="40"/>
      <c r="S432" s="41"/>
      <c r="T432" s="41"/>
      <c r="U432" s="41"/>
      <c r="V432" s="41"/>
      <c r="W432" s="40"/>
      <c r="X432" s="40"/>
      <c r="Y432" s="40"/>
      <c r="Z432" s="40"/>
    </row>
    <row r="433" spans="1:26">
      <c r="A433"/>
      <c r="C433"/>
      <c r="D433" s="128"/>
      <c r="H433" s="40"/>
      <c r="I433" s="40"/>
      <c r="J433" s="157"/>
      <c r="K433" s="40"/>
      <c r="L433" s="40"/>
      <c r="M433" s="40"/>
      <c r="N433" s="41"/>
      <c r="O433" s="41"/>
      <c r="P433" s="226"/>
      <c r="Q433" s="52"/>
      <c r="R433" s="40"/>
      <c r="S433" s="41"/>
      <c r="T433" s="41"/>
      <c r="U433" s="41"/>
      <c r="V433" s="41"/>
      <c r="W433" s="40"/>
      <c r="X433" s="40"/>
      <c r="Y433" s="40"/>
      <c r="Z433" s="40"/>
    </row>
    <row r="434" spans="1:26">
      <c r="A434"/>
      <c r="C434"/>
      <c r="D434" s="128"/>
      <c r="H434" s="40"/>
      <c r="I434" s="40"/>
      <c r="J434" s="157"/>
      <c r="K434" s="40"/>
      <c r="L434" s="40"/>
      <c r="M434" s="40"/>
      <c r="N434" s="41"/>
      <c r="O434" s="41"/>
      <c r="P434" s="226"/>
      <c r="Q434" s="52"/>
      <c r="R434" s="40"/>
      <c r="S434" s="41"/>
      <c r="T434" s="41"/>
      <c r="U434" s="41"/>
      <c r="V434" s="41"/>
      <c r="W434" s="40"/>
      <c r="X434" s="40"/>
      <c r="Y434" s="40"/>
      <c r="Z434" s="40"/>
    </row>
    <row r="435" spans="1:26">
      <c r="A435"/>
      <c r="C435"/>
      <c r="D435" s="128"/>
      <c r="H435" s="40"/>
      <c r="I435" s="40"/>
      <c r="J435" s="157"/>
      <c r="K435" s="40"/>
      <c r="L435" s="40"/>
      <c r="M435" s="40"/>
      <c r="N435" s="41"/>
      <c r="O435" s="41"/>
      <c r="P435" s="226"/>
      <c r="Q435" s="52"/>
      <c r="R435" s="40"/>
      <c r="S435" s="41"/>
      <c r="T435" s="41"/>
      <c r="U435" s="41"/>
      <c r="V435" s="41"/>
      <c r="W435" s="40"/>
      <c r="X435" s="40"/>
      <c r="Y435" s="40"/>
      <c r="Z435" s="40"/>
    </row>
    <row r="436" spans="1:26">
      <c r="A436"/>
      <c r="C436"/>
      <c r="D436" s="128"/>
      <c r="H436" s="40"/>
      <c r="I436" s="40"/>
      <c r="J436" s="157"/>
      <c r="K436" s="40"/>
      <c r="L436" s="40"/>
      <c r="M436" s="40"/>
      <c r="N436" s="41"/>
      <c r="O436" s="41"/>
      <c r="P436" s="226"/>
      <c r="Q436" s="52"/>
      <c r="R436" s="40"/>
      <c r="S436" s="41"/>
      <c r="T436" s="41"/>
      <c r="U436" s="41"/>
      <c r="V436" s="41"/>
      <c r="W436" s="40"/>
      <c r="X436" s="40"/>
      <c r="Y436" s="40"/>
      <c r="Z436" s="40"/>
    </row>
    <row r="437" spans="1:26">
      <c r="A437"/>
      <c r="C437"/>
      <c r="D437" s="128"/>
      <c r="H437" s="40"/>
      <c r="I437" s="40"/>
      <c r="J437" s="157"/>
      <c r="K437" s="40"/>
      <c r="L437" s="40"/>
      <c r="M437" s="40"/>
      <c r="N437" s="41"/>
      <c r="O437" s="41"/>
      <c r="P437" s="226"/>
      <c r="Q437" s="52"/>
      <c r="R437" s="40"/>
      <c r="S437" s="41"/>
      <c r="T437" s="41"/>
      <c r="U437" s="41"/>
      <c r="V437" s="41"/>
      <c r="W437" s="40"/>
      <c r="X437" s="40"/>
      <c r="Y437" s="40"/>
      <c r="Z437" s="40"/>
    </row>
    <row r="438" spans="1:26">
      <c r="A438"/>
      <c r="C438"/>
      <c r="D438" s="128"/>
      <c r="H438" s="40"/>
      <c r="I438" s="40"/>
      <c r="J438" s="157"/>
      <c r="K438" s="40"/>
      <c r="L438" s="40"/>
      <c r="M438" s="40"/>
      <c r="N438" s="41"/>
      <c r="O438" s="41"/>
      <c r="P438" s="226"/>
      <c r="Q438" s="52"/>
      <c r="R438" s="40"/>
      <c r="S438" s="41"/>
      <c r="T438" s="41"/>
      <c r="U438" s="41"/>
      <c r="V438" s="41"/>
      <c r="W438" s="40"/>
      <c r="X438" s="40"/>
      <c r="Y438" s="40"/>
      <c r="Z438" s="40"/>
    </row>
    <row r="439" spans="1:26">
      <c r="A439"/>
      <c r="C439"/>
      <c r="D439" s="128"/>
      <c r="H439" s="40"/>
      <c r="I439" s="40"/>
      <c r="J439" s="157"/>
      <c r="K439" s="40"/>
      <c r="L439" s="40"/>
      <c r="M439" s="40"/>
      <c r="N439" s="41"/>
      <c r="O439" s="41"/>
      <c r="P439" s="226"/>
      <c r="Q439" s="52"/>
      <c r="R439" s="40"/>
      <c r="S439" s="41"/>
      <c r="T439" s="41"/>
      <c r="U439" s="41"/>
      <c r="V439" s="41"/>
      <c r="W439" s="40"/>
      <c r="X439" s="40"/>
      <c r="Y439" s="40"/>
      <c r="Z439" s="40"/>
    </row>
    <row r="440" spans="1:26">
      <c r="A440"/>
      <c r="C440"/>
      <c r="D440" s="128"/>
      <c r="H440" s="40"/>
      <c r="I440" s="40"/>
      <c r="J440" s="157"/>
      <c r="K440" s="40"/>
      <c r="L440" s="40"/>
      <c r="M440" s="40"/>
      <c r="N440" s="41"/>
      <c r="O440" s="41"/>
      <c r="P440" s="226"/>
      <c r="Q440" s="52"/>
      <c r="R440" s="40"/>
      <c r="S440" s="41"/>
      <c r="T440" s="41"/>
      <c r="U440" s="41"/>
      <c r="V440" s="41"/>
      <c r="W440" s="40"/>
      <c r="X440" s="40"/>
      <c r="Y440" s="40"/>
      <c r="Z440" s="40"/>
    </row>
    <row r="441" spans="1:26">
      <c r="A441"/>
      <c r="C441"/>
      <c r="D441" s="128"/>
      <c r="H441" s="40"/>
      <c r="I441" s="40"/>
      <c r="J441" s="157"/>
      <c r="K441" s="40"/>
      <c r="L441" s="40"/>
      <c r="M441" s="40"/>
      <c r="N441" s="41"/>
      <c r="O441" s="41"/>
      <c r="P441" s="226"/>
      <c r="Q441" s="52"/>
      <c r="R441" s="40"/>
      <c r="S441" s="41"/>
      <c r="T441" s="41"/>
      <c r="U441" s="41"/>
      <c r="V441" s="41"/>
      <c r="W441" s="40"/>
      <c r="X441" s="40"/>
      <c r="Y441" s="40"/>
      <c r="Z441" s="40"/>
    </row>
    <row r="442" spans="1:26">
      <c r="A442"/>
      <c r="C442"/>
      <c r="D442" s="128"/>
      <c r="H442" s="40"/>
      <c r="I442" s="40"/>
      <c r="J442" s="157"/>
      <c r="K442" s="40"/>
      <c r="L442" s="40"/>
      <c r="M442" s="40"/>
      <c r="N442" s="41"/>
      <c r="O442" s="41"/>
      <c r="P442" s="226"/>
      <c r="Q442" s="52"/>
      <c r="R442" s="40"/>
      <c r="S442" s="41"/>
      <c r="T442" s="41"/>
      <c r="U442" s="41"/>
      <c r="V442" s="41"/>
      <c r="W442" s="40"/>
      <c r="X442" s="40"/>
      <c r="Y442" s="40"/>
      <c r="Z442" s="40"/>
    </row>
    <row r="443" spans="1:26">
      <c r="A443"/>
      <c r="C443"/>
      <c r="D443" s="128"/>
      <c r="H443" s="40"/>
      <c r="I443" s="40"/>
      <c r="J443" s="157"/>
      <c r="K443" s="40"/>
      <c r="L443" s="40"/>
      <c r="M443" s="40"/>
      <c r="N443" s="41"/>
      <c r="O443" s="41"/>
      <c r="P443" s="226"/>
      <c r="Q443" s="52"/>
      <c r="R443" s="40"/>
      <c r="S443" s="41"/>
      <c r="T443" s="41"/>
      <c r="U443" s="41"/>
      <c r="V443" s="41"/>
      <c r="W443" s="40"/>
      <c r="X443" s="40"/>
      <c r="Y443" s="40"/>
      <c r="Z443" s="40"/>
    </row>
    <row r="444" spans="1:26">
      <c r="A444"/>
      <c r="C444"/>
      <c r="D444" s="128"/>
      <c r="H444" s="40"/>
      <c r="I444" s="40"/>
      <c r="J444" s="157"/>
      <c r="K444" s="40"/>
      <c r="L444" s="40"/>
      <c r="M444" s="40"/>
      <c r="N444" s="41"/>
      <c r="O444" s="41"/>
      <c r="P444" s="226"/>
      <c r="Q444" s="52"/>
      <c r="R444" s="40"/>
      <c r="S444" s="41"/>
      <c r="T444" s="41"/>
      <c r="U444" s="41"/>
      <c r="V444" s="41"/>
      <c r="W444" s="40"/>
      <c r="X444" s="40"/>
      <c r="Y444" s="40"/>
      <c r="Z444" s="40"/>
    </row>
    <row r="445" spans="1:26">
      <c r="A445"/>
      <c r="C445"/>
      <c r="D445" s="128"/>
      <c r="H445" s="40"/>
      <c r="I445" s="40"/>
      <c r="J445" s="157"/>
      <c r="K445" s="40"/>
      <c r="L445" s="40"/>
      <c r="M445" s="40"/>
      <c r="N445" s="41"/>
      <c r="O445" s="41"/>
      <c r="P445" s="226"/>
      <c r="Q445" s="52"/>
      <c r="R445" s="40"/>
      <c r="S445" s="41"/>
      <c r="T445" s="41"/>
      <c r="U445" s="41"/>
      <c r="V445" s="41"/>
      <c r="W445" s="40"/>
      <c r="X445" s="40"/>
      <c r="Y445" s="40"/>
      <c r="Z445" s="40"/>
    </row>
    <row r="446" spans="1:26">
      <c r="A446"/>
      <c r="C446"/>
      <c r="D446" s="128"/>
      <c r="H446" s="40"/>
      <c r="I446" s="40"/>
      <c r="J446" s="157"/>
      <c r="K446" s="40"/>
      <c r="L446" s="40"/>
      <c r="M446" s="40"/>
      <c r="N446" s="41"/>
      <c r="O446" s="41"/>
      <c r="P446" s="226"/>
      <c r="Q446" s="52"/>
      <c r="R446" s="40"/>
      <c r="S446" s="41"/>
      <c r="T446" s="41"/>
      <c r="U446" s="41"/>
      <c r="V446" s="41"/>
      <c r="W446" s="40"/>
      <c r="X446" s="40"/>
      <c r="Y446" s="40"/>
      <c r="Z446" s="40"/>
    </row>
    <row r="447" spans="1:26">
      <c r="A447"/>
      <c r="C447"/>
      <c r="D447" s="128"/>
      <c r="H447" s="40"/>
      <c r="I447" s="40"/>
      <c r="J447" s="157"/>
      <c r="K447" s="40"/>
      <c r="L447" s="40"/>
      <c r="M447" s="40"/>
      <c r="N447" s="41"/>
      <c r="O447" s="41"/>
      <c r="P447" s="226"/>
      <c r="Q447" s="52"/>
      <c r="R447" s="40"/>
      <c r="S447" s="41"/>
      <c r="T447" s="41"/>
      <c r="U447" s="41"/>
      <c r="V447" s="41"/>
      <c r="W447" s="40"/>
      <c r="X447" s="40"/>
      <c r="Y447" s="40"/>
      <c r="Z447" s="40"/>
    </row>
    <row r="448" spans="1:26">
      <c r="A448"/>
      <c r="C448"/>
      <c r="D448" s="128"/>
      <c r="H448" s="40"/>
      <c r="I448" s="40"/>
      <c r="J448" s="157"/>
      <c r="K448" s="40"/>
      <c r="L448" s="40"/>
      <c r="M448" s="40"/>
      <c r="N448" s="41"/>
      <c r="O448" s="41"/>
      <c r="P448" s="226"/>
      <c r="Q448" s="52"/>
      <c r="R448" s="40"/>
      <c r="S448" s="41"/>
      <c r="T448" s="41"/>
      <c r="U448" s="41"/>
      <c r="V448" s="41"/>
      <c r="W448" s="40"/>
      <c r="X448" s="40"/>
      <c r="Y448" s="40"/>
      <c r="Z448" s="40"/>
    </row>
    <row r="449" spans="1:26">
      <c r="A449"/>
      <c r="C449"/>
      <c r="D449" s="128"/>
      <c r="H449" s="40"/>
      <c r="I449" s="40"/>
      <c r="J449" s="157"/>
      <c r="K449" s="40"/>
      <c r="L449" s="40"/>
      <c r="M449" s="40"/>
      <c r="N449" s="41"/>
      <c r="O449" s="41"/>
      <c r="P449" s="226"/>
      <c r="Q449" s="52"/>
      <c r="R449" s="40"/>
      <c r="S449" s="41"/>
      <c r="T449" s="41"/>
      <c r="U449" s="41"/>
      <c r="V449" s="41"/>
      <c r="W449" s="40"/>
      <c r="X449" s="40"/>
      <c r="Y449" s="40"/>
      <c r="Z449" s="40"/>
    </row>
    <row r="450" spans="1:26">
      <c r="A450"/>
      <c r="C450"/>
      <c r="D450" s="128"/>
      <c r="H450" s="40"/>
      <c r="I450" s="40"/>
      <c r="J450" s="157"/>
      <c r="K450" s="40"/>
      <c r="L450" s="40"/>
      <c r="M450" s="40"/>
      <c r="N450" s="41"/>
      <c r="O450" s="41"/>
      <c r="P450" s="226"/>
      <c r="Q450" s="52"/>
      <c r="R450" s="40"/>
      <c r="S450" s="41"/>
      <c r="T450" s="41"/>
      <c r="U450" s="41"/>
      <c r="V450" s="41"/>
      <c r="W450" s="40"/>
      <c r="X450" s="40"/>
      <c r="Y450" s="40"/>
      <c r="Z450" s="40"/>
    </row>
    <row r="451" spans="1:26">
      <c r="A451"/>
      <c r="C451"/>
      <c r="D451" s="128"/>
      <c r="H451" s="40"/>
      <c r="I451" s="40"/>
      <c r="J451" s="157"/>
      <c r="K451" s="40"/>
      <c r="L451" s="40"/>
      <c r="M451" s="40"/>
      <c r="N451" s="41"/>
      <c r="O451" s="41"/>
      <c r="P451" s="226"/>
      <c r="Q451" s="52"/>
      <c r="R451" s="40"/>
      <c r="S451" s="41"/>
      <c r="T451" s="41"/>
      <c r="U451" s="41"/>
      <c r="V451" s="41"/>
      <c r="W451" s="40"/>
      <c r="X451" s="40"/>
      <c r="Y451" s="40"/>
      <c r="Z451" s="40"/>
    </row>
    <row r="452" spans="1:26">
      <c r="A452"/>
      <c r="C452"/>
      <c r="D452" s="128"/>
      <c r="H452" s="40"/>
      <c r="I452" s="40"/>
      <c r="J452" s="157"/>
      <c r="K452" s="40"/>
      <c r="L452" s="40"/>
      <c r="M452" s="40"/>
      <c r="N452" s="41"/>
      <c r="O452" s="41"/>
      <c r="P452" s="226"/>
      <c r="Q452" s="52"/>
      <c r="R452" s="40"/>
      <c r="S452" s="41"/>
      <c r="T452" s="41"/>
      <c r="U452" s="41"/>
      <c r="V452" s="41"/>
      <c r="W452" s="40"/>
      <c r="X452" s="40"/>
      <c r="Y452" s="40"/>
      <c r="Z452" s="40"/>
    </row>
    <row r="453" spans="1:26">
      <c r="A453"/>
      <c r="C453"/>
      <c r="D453" s="128"/>
      <c r="H453" s="40"/>
      <c r="I453" s="40"/>
      <c r="J453" s="157"/>
      <c r="K453" s="40"/>
      <c r="L453" s="40"/>
      <c r="M453" s="40"/>
      <c r="N453" s="41"/>
      <c r="O453" s="41"/>
      <c r="P453" s="226"/>
      <c r="Q453" s="52"/>
      <c r="R453" s="40"/>
      <c r="S453" s="41"/>
      <c r="T453" s="41"/>
      <c r="U453" s="41"/>
      <c r="V453" s="41"/>
      <c r="W453" s="40"/>
      <c r="X453" s="40"/>
      <c r="Y453" s="40"/>
      <c r="Z453" s="40"/>
    </row>
    <row r="454" spans="1:26">
      <c r="A454"/>
      <c r="C454"/>
      <c r="D454" s="128"/>
      <c r="H454" s="40"/>
      <c r="I454" s="40"/>
      <c r="J454" s="157"/>
      <c r="K454" s="40"/>
      <c r="L454" s="40"/>
      <c r="M454" s="40"/>
      <c r="N454" s="41"/>
      <c r="O454" s="41"/>
      <c r="P454" s="226"/>
      <c r="Q454" s="52"/>
      <c r="R454" s="40"/>
      <c r="S454" s="41"/>
      <c r="T454" s="41"/>
      <c r="U454" s="41"/>
      <c r="V454" s="41"/>
      <c r="W454" s="40"/>
      <c r="X454" s="40"/>
      <c r="Y454" s="40"/>
      <c r="Z454" s="40"/>
    </row>
    <row r="455" spans="1:26">
      <c r="A455"/>
      <c r="C455"/>
      <c r="D455" s="128"/>
      <c r="H455" s="40"/>
      <c r="I455" s="40"/>
      <c r="J455" s="157"/>
      <c r="K455" s="40"/>
      <c r="L455" s="40"/>
      <c r="M455" s="40"/>
      <c r="N455" s="41"/>
      <c r="O455" s="41"/>
      <c r="P455" s="226"/>
      <c r="Q455" s="52"/>
      <c r="R455" s="40"/>
      <c r="S455" s="41"/>
      <c r="T455" s="41"/>
      <c r="U455" s="41"/>
      <c r="V455" s="41"/>
      <c r="W455" s="40"/>
      <c r="X455" s="40"/>
      <c r="Y455" s="40"/>
      <c r="Z455" s="40"/>
    </row>
    <row r="456" spans="1:26">
      <c r="A456"/>
      <c r="C456"/>
      <c r="D456" s="128"/>
      <c r="H456" s="40"/>
      <c r="I456" s="40"/>
      <c r="J456" s="157"/>
      <c r="K456" s="40"/>
      <c r="L456" s="40"/>
      <c r="M456" s="40"/>
      <c r="N456" s="41"/>
      <c r="O456" s="41"/>
      <c r="P456" s="226"/>
      <c r="Q456" s="52"/>
      <c r="R456" s="40"/>
      <c r="S456" s="41"/>
      <c r="T456" s="41"/>
      <c r="U456" s="41"/>
      <c r="V456" s="41"/>
      <c r="W456" s="40"/>
      <c r="X456" s="40"/>
      <c r="Y456" s="40"/>
      <c r="Z456" s="40"/>
    </row>
    <row r="457" spans="1:26">
      <c r="A457"/>
      <c r="C457"/>
      <c r="D457" s="128"/>
      <c r="H457" s="40"/>
      <c r="I457" s="40"/>
      <c r="J457" s="157"/>
      <c r="K457" s="40"/>
      <c r="L457" s="40"/>
      <c r="M457" s="40"/>
      <c r="N457" s="41"/>
      <c r="O457" s="41"/>
      <c r="P457" s="226"/>
      <c r="Q457" s="52"/>
      <c r="R457" s="40"/>
      <c r="S457" s="41"/>
      <c r="T457" s="41"/>
      <c r="U457" s="41"/>
      <c r="V457" s="41"/>
      <c r="W457" s="40"/>
      <c r="X457" s="40"/>
      <c r="Y457" s="40"/>
      <c r="Z457" s="40"/>
    </row>
    <row r="458" spans="1:26">
      <c r="A458"/>
      <c r="C458"/>
      <c r="D458" s="128"/>
      <c r="H458" s="40"/>
      <c r="I458" s="40"/>
      <c r="J458" s="157"/>
      <c r="K458" s="40"/>
      <c r="L458" s="40"/>
      <c r="M458" s="40"/>
      <c r="N458" s="41"/>
      <c r="O458" s="41"/>
      <c r="P458" s="226"/>
      <c r="Q458" s="52"/>
      <c r="R458" s="40"/>
      <c r="S458" s="41"/>
      <c r="T458" s="41"/>
      <c r="U458" s="41"/>
      <c r="V458" s="41"/>
      <c r="W458" s="40"/>
      <c r="X458" s="40"/>
      <c r="Y458" s="40"/>
      <c r="Z458" s="40"/>
    </row>
    <row r="459" spans="1:26">
      <c r="A459"/>
      <c r="C459"/>
      <c r="D459" s="128"/>
      <c r="H459" s="40"/>
      <c r="I459" s="40"/>
      <c r="J459" s="157"/>
      <c r="K459" s="40"/>
      <c r="L459" s="40"/>
      <c r="M459" s="40"/>
      <c r="N459" s="41"/>
      <c r="O459" s="41"/>
      <c r="P459" s="226"/>
      <c r="Q459" s="52"/>
      <c r="R459" s="40"/>
      <c r="S459" s="41"/>
      <c r="T459" s="41"/>
      <c r="U459" s="41"/>
      <c r="V459" s="41"/>
      <c r="W459" s="40"/>
      <c r="X459" s="40"/>
      <c r="Y459" s="40"/>
      <c r="Z459" s="40"/>
    </row>
    <row r="460" spans="1:26">
      <c r="A460"/>
      <c r="C460"/>
      <c r="D460" s="128"/>
      <c r="H460" s="40"/>
      <c r="I460" s="40"/>
      <c r="J460" s="157"/>
      <c r="K460" s="40"/>
      <c r="L460" s="40"/>
      <c r="M460" s="40"/>
      <c r="N460" s="41"/>
      <c r="O460" s="41"/>
      <c r="P460" s="226"/>
      <c r="Q460" s="52"/>
      <c r="R460" s="40"/>
      <c r="S460" s="41"/>
      <c r="T460" s="41"/>
      <c r="U460" s="41"/>
      <c r="V460" s="41"/>
      <c r="W460" s="40"/>
      <c r="X460" s="40"/>
      <c r="Y460" s="40"/>
      <c r="Z460" s="40"/>
    </row>
    <row r="461" spans="1:26">
      <c r="A461"/>
      <c r="C461"/>
      <c r="D461" s="128"/>
      <c r="H461" s="40"/>
      <c r="I461" s="40"/>
      <c r="J461" s="157"/>
      <c r="K461" s="40"/>
      <c r="L461" s="40"/>
      <c r="M461" s="40"/>
      <c r="N461" s="41"/>
      <c r="O461" s="41"/>
      <c r="P461" s="226"/>
      <c r="Q461" s="52"/>
      <c r="R461" s="40"/>
      <c r="S461" s="41"/>
      <c r="T461" s="41"/>
      <c r="U461" s="41"/>
      <c r="V461" s="41"/>
      <c r="W461" s="40"/>
      <c r="X461" s="40"/>
      <c r="Y461" s="40"/>
      <c r="Z461" s="40"/>
    </row>
    <row r="462" spans="1:26">
      <c r="A462"/>
      <c r="C462"/>
      <c r="D462" s="128"/>
      <c r="H462" s="40"/>
      <c r="I462" s="40"/>
      <c r="J462" s="157"/>
      <c r="K462" s="40"/>
      <c r="L462" s="40"/>
      <c r="M462" s="40"/>
      <c r="N462" s="41"/>
      <c r="O462" s="41"/>
      <c r="P462" s="226"/>
      <c r="Q462" s="52"/>
      <c r="R462" s="40"/>
      <c r="S462" s="41"/>
      <c r="T462" s="41"/>
      <c r="U462" s="41"/>
      <c r="V462" s="41"/>
      <c r="W462" s="40"/>
      <c r="X462" s="40"/>
      <c r="Y462" s="40"/>
      <c r="Z462" s="40"/>
    </row>
    <row r="463" spans="1:26">
      <c r="A463"/>
      <c r="C463"/>
      <c r="D463" s="128"/>
      <c r="H463" s="40"/>
      <c r="I463" s="40"/>
      <c r="J463" s="157"/>
      <c r="K463" s="40"/>
      <c r="L463" s="40"/>
      <c r="M463" s="40"/>
      <c r="N463" s="41"/>
      <c r="O463" s="41"/>
      <c r="P463" s="226"/>
      <c r="Q463" s="52"/>
      <c r="R463" s="40"/>
      <c r="S463" s="41"/>
      <c r="T463" s="41"/>
      <c r="U463" s="41"/>
      <c r="V463" s="41"/>
      <c r="W463" s="40"/>
      <c r="X463" s="40"/>
      <c r="Y463" s="40"/>
      <c r="Z463" s="40"/>
    </row>
    <row r="464" spans="1:26">
      <c r="A464"/>
      <c r="C464"/>
      <c r="D464" s="128"/>
      <c r="H464" s="40"/>
      <c r="I464" s="40"/>
      <c r="J464" s="157"/>
      <c r="K464" s="40"/>
      <c r="L464" s="40"/>
      <c r="M464" s="40"/>
      <c r="N464" s="41"/>
      <c r="O464" s="41"/>
      <c r="P464" s="226"/>
      <c r="Q464" s="52"/>
      <c r="R464" s="40"/>
      <c r="S464" s="41"/>
      <c r="T464" s="41"/>
      <c r="U464" s="41"/>
      <c r="V464" s="41"/>
      <c r="W464" s="40"/>
      <c r="X464" s="40"/>
      <c r="Y464" s="40"/>
      <c r="Z464" s="40"/>
    </row>
    <row r="465" spans="1:26">
      <c r="A465"/>
      <c r="C465"/>
      <c r="D465" s="128"/>
      <c r="H465" s="40"/>
      <c r="I465" s="40"/>
      <c r="J465" s="157"/>
      <c r="K465" s="40"/>
      <c r="L465" s="40"/>
      <c r="M465" s="40"/>
      <c r="N465" s="41"/>
      <c r="O465" s="41"/>
      <c r="P465" s="226"/>
      <c r="Q465" s="52"/>
      <c r="R465" s="40"/>
      <c r="S465" s="41"/>
      <c r="T465" s="41"/>
      <c r="U465" s="41"/>
      <c r="V465" s="41"/>
      <c r="W465" s="40"/>
      <c r="X465" s="40"/>
      <c r="Y465" s="40"/>
      <c r="Z465" s="40"/>
    </row>
    <row r="466" spans="1:26">
      <c r="A466"/>
      <c r="C466"/>
      <c r="D466" s="128"/>
      <c r="H466" s="40"/>
      <c r="I466" s="40"/>
      <c r="J466" s="157"/>
      <c r="K466" s="40"/>
      <c r="L466" s="40"/>
      <c r="M466" s="40"/>
      <c r="N466" s="41"/>
      <c r="O466" s="41"/>
      <c r="P466" s="226"/>
      <c r="Q466" s="52"/>
      <c r="R466" s="40"/>
      <c r="S466" s="41"/>
      <c r="T466" s="41"/>
      <c r="U466" s="41"/>
      <c r="V466" s="41"/>
      <c r="W466" s="40"/>
      <c r="X466" s="40"/>
      <c r="Y466" s="40"/>
      <c r="Z466" s="40"/>
    </row>
    <row r="467" spans="1:26">
      <c r="A467"/>
      <c r="C467"/>
      <c r="D467" s="128"/>
      <c r="H467" s="40"/>
      <c r="I467" s="40"/>
      <c r="J467" s="157"/>
      <c r="K467" s="40"/>
      <c r="L467" s="40"/>
      <c r="M467" s="40"/>
      <c r="N467" s="41"/>
      <c r="O467" s="41"/>
      <c r="P467" s="226"/>
      <c r="Q467" s="52"/>
      <c r="R467" s="40"/>
      <c r="S467" s="41"/>
      <c r="T467" s="41"/>
      <c r="U467" s="41"/>
      <c r="V467" s="41"/>
      <c r="W467" s="40"/>
      <c r="X467" s="40"/>
      <c r="Y467" s="40"/>
      <c r="Z467" s="40"/>
    </row>
    <row r="468" spans="1:26">
      <c r="A468"/>
      <c r="C468"/>
      <c r="D468" s="128"/>
      <c r="H468" s="40"/>
      <c r="I468" s="40"/>
      <c r="J468" s="157"/>
      <c r="K468" s="40"/>
      <c r="L468" s="40"/>
      <c r="M468" s="40"/>
      <c r="N468" s="41"/>
      <c r="O468" s="41"/>
      <c r="P468" s="226"/>
      <c r="Q468" s="52"/>
      <c r="R468" s="40"/>
      <c r="S468" s="41"/>
      <c r="T468" s="41"/>
      <c r="U468" s="41"/>
      <c r="V468" s="41"/>
      <c r="W468" s="40"/>
      <c r="X468" s="40"/>
      <c r="Y468" s="40"/>
      <c r="Z468" s="40"/>
    </row>
    <row r="469" spans="1:26">
      <c r="A469"/>
      <c r="C469"/>
      <c r="D469" s="128"/>
      <c r="H469" s="40"/>
      <c r="I469" s="40"/>
      <c r="J469" s="157"/>
      <c r="K469" s="40"/>
      <c r="L469" s="40"/>
      <c r="M469" s="40"/>
      <c r="N469" s="41"/>
      <c r="O469" s="41"/>
      <c r="P469" s="226"/>
      <c r="Q469" s="52"/>
      <c r="R469" s="40"/>
      <c r="S469" s="41"/>
      <c r="T469" s="41"/>
      <c r="U469" s="41"/>
      <c r="V469" s="41"/>
      <c r="W469" s="40"/>
      <c r="X469" s="40"/>
      <c r="Y469" s="40"/>
      <c r="Z469" s="40"/>
    </row>
    <row r="470" spans="1:26">
      <c r="A470"/>
      <c r="C470"/>
      <c r="D470" s="128"/>
      <c r="H470" s="40"/>
      <c r="I470" s="40"/>
      <c r="J470" s="157"/>
      <c r="K470" s="40"/>
      <c r="L470" s="40"/>
      <c r="M470" s="40"/>
      <c r="N470" s="41"/>
      <c r="O470" s="41"/>
      <c r="P470" s="226"/>
      <c r="Q470" s="52"/>
      <c r="R470" s="40"/>
      <c r="S470" s="41"/>
      <c r="T470" s="41"/>
      <c r="U470" s="41"/>
      <c r="V470" s="41"/>
      <c r="W470" s="40"/>
      <c r="X470" s="40"/>
      <c r="Y470" s="40"/>
      <c r="Z470" s="40"/>
    </row>
    <row r="471" spans="1:26">
      <c r="A471"/>
      <c r="C471"/>
      <c r="D471" s="128"/>
      <c r="H471" s="40"/>
      <c r="I471" s="40"/>
      <c r="J471" s="157"/>
      <c r="K471" s="40"/>
      <c r="L471" s="40"/>
      <c r="M471" s="40"/>
      <c r="N471" s="41"/>
      <c r="O471" s="41"/>
      <c r="P471" s="226"/>
      <c r="Q471" s="52"/>
      <c r="R471" s="40"/>
      <c r="S471" s="41"/>
      <c r="T471" s="41"/>
      <c r="U471" s="41"/>
      <c r="V471" s="41"/>
      <c r="W471" s="40"/>
      <c r="X471" s="40"/>
      <c r="Y471" s="40"/>
      <c r="Z471" s="40"/>
    </row>
    <row r="472" spans="1:26">
      <c r="A472"/>
      <c r="C472"/>
      <c r="D472" s="128"/>
      <c r="H472" s="40"/>
      <c r="I472" s="40"/>
      <c r="J472" s="157"/>
      <c r="K472" s="40"/>
      <c r="L472" s="40"/>
      <c r="M472" s="40"/>
      <c r="N472" s="41"/>
      <c r="O472" s="41"/>
      <c r="P472" s="226"/>
      <c r="Q472" s="52"/>
      <c r="R472" s="40"/>
      <c r="S472" s="41"/>
      <c r="T472" s="41"/>
      <c r="U472" s="41"/>
      <c r="V472" s="41"/>
      <c r="W472" s="40"/>
      <c r="X472" s="40"/>
      <c r="Y472" s="40"/>
      <c r="Z472" s="40"/>
    </row>
    <row r="473" spans="1:26">
      <c r="A473"/>
      <c r="C473"/>
      <c r="D473" s="128"/>
      <c r="H473" s="40"/>
      <c r="I473" s="40"/>
      <c r="J473" s="157"/>
      <c r="K473" s="40"/>
      <c r="L473" s="40"/>
      <c r="M473" s="40"/>
      <c r="N473" s="41"/>
      <c r="O473" s="41"/>
      <c r="P473" s="226"/>
      <c r="Q473" s="52"/>
      <c r="R473" s="40"/>
      <c r="S473" s="41"/>
      <c r="T473" s="41"/>
      <c r="U473" s="41"/>
      <c r="V473" s="41"/>
      <c r="W473" s="40"/>
      <c r="X473" s="40"/>
      <c r="Y473" s="40"/>
      <c r="Z473" s="40"/>
    </row>
    <row r="474" spans="1:26">
      <c r="A474"/>
      <c r="C474"/>
      <c r="D474" s="128"/>
      <c r="H474" s="40"/>
      <c r="I474" s="40"/>
      <c r="J474" s="157"/>
      <c r="K474" s="40"/>
      <c r="L474" s="40"/>
      <c r="M474" s="40"/>
      <c r="N474" s="41"/>
      <c r="O474" s="41"/>
      <c r="P474" s="226"/>
      <c r="Q474" s="52"/>
      <c r="R474" s="40"/>
      <c r="S474" s="41"/>
      <c r="T474" s="41"/>
      <c r="U474" s="41"/>
      <c r="V474" s="41"/>
      <c r="W474" s="40"/>
      <c r="X474" s="40"/>
      <c r="Y474" s="40"/>
      <c r="Z474" s="40"/>
    </row>
    <row r="475" spans="1:26">
      <c r="A475"/>
      <c r="C475"/>
      <c r="D475" s="128"/>
      <c r="H475" s="40"/>
      <c r="I475" s="40"/>
      <c r="J475" s="157"/>
      <c r="K475" s="40"/>
      <c r="L475" s="40"/>
      <c r="M475" s="40"/>
      <c r="N475" s="41"/>
      <c r="O475" s="41"/>
      <c r="P475" s="226"/>
      <c r="Q475" s="52"/>
      <c r="R475" s="40"/>
      <c r="S475" s="41"/>
      <c r="T475" s="41"/>
      <c r="U475" s="41"/>
      <c r="V475" s="41"/>
      <c r="W475" s="40"/>
      <c r="X475" s="40"/>
      <c r="Y475" s="40"/>
      <c r="Z475" s="40"/>
    </row>
    <row r="476" spans="1:26">
      <c r="A476"/>
      <c r="C476"/>
      <c r="D476" s="128"/>
      <c r="H476" s="40"/>
      <c r="I476" s="40"/>
      <c r="J476" s="157"/>
      <c r="K476" s="40"/>
      <c r="L476" s="40"/>
      <c r="M476" s="40"/>
      <c r="N476" s="41"/>
      <c r="O476" s="41"/>
      <c r="P476" s="226"/>
      <c r="Q476" s="52"/>
      <c r="R476" s="40"/>
      <c r="S476" s="41"/>
      <c r="T476" s="41"/>
      <c r="U476" s="41"/>
      <c r="V476" s="41"/>
      <c r="W476" s="40"/>
      <c r="X476" s="40"/>
      <c r="Y476" s="40"/>
      <c r="Z476" s="40"/>
    </row>
    <row r="477" spans="1:26">
      <c r="A477"/>
      <c r="C477"/>
      <c r="D477" s="128"/>
      <c r="H477" s="40"/>
      <c r="I477" s="40"/>
      <c r="J477" s="157"/>
      <c r="K477" s="40"/>
      <c r="L477" s="40"/>
      <c r="M477" s="40"/>
      <c r="N477" s="41"/>
      <c r="O477" s="41"/>
      <c r="P477" s="226"/>
      <c r="Q477" s="52"/>
      <c r="R477" s="40"/>
      <c r="S477" s="41"/>
      <c r="T477" s="41"/>
      <c r="U477" s="41"/>
      <c r="V477" s="41"/>
      <c r="W477" s="40"/>
      <c r="X477" s="40"/>
      <c r="Y477" s="40"/>
      <c r="Z477" s="40"/>
    </row>
    <row r="478" spans="1:26">
      <c r="A478"/>
      <c r="C478"/>
      <c r="D478" s="128"/>
      <c r="H478" s="40"/>
      <c r="I478" s="40"/>
      <c r="J478" s="157"/>
      <c r="K478" s="40"/>
      <c r="L478" s="40"/>
      <c r="M478" s="40"/>
      <c r="N478" s="41"/>
      <c r="O478" s="41"/>
      <c r="P478" s="226"/>
      <c r="Q478" s="52"/>
      <c r="R478" s="40"/>
      <c r="S478" s="41"/>
      <c r="T478" s="41"/>
      <c r="U478" s="41"/>
      <c r="V478" s="41"/>
      <c r="W478" s="40"/>
      <c r="X478" s="40"/>
      <c r="Y478" s="40"/>
      <c r="Z478" s="40"/>
    </row>
    <row r="479" spans="1:26">
      <c r="A479"/>
      <c r="C479"/>
      <c r="D479" s="128"/>
      <c r="H479" s="40"/>
      <c r="I479" s="40"/>
      <c r="J479" s="157"/>
      <c r="K479" s="40"/>
      <c r="L479" s="40"/>
      <c r="M479" s="40"/>
      <c r="N479" s="41"/>
      <c r="O479" s="41"/>
      <c r="P479" s="226"/>
      <c r="Q479" s="52"/>
      <c r="R479" s="40"/>
      <c r="S479" s="41"/>
      <c r="T479" s="41"/>
      <c r="U479" s="41"/>
      <c r="V479" s="41"/>
      <c r="W479" s="40"/>
      <c r="X479" s="40"/>
      <c r="Y479" s="40"/>
      <c r="Z479" s="40"/>
    </row>
    <row r="480" spans="1:26">
      <c r="A480"/>
      <c r="C480"/>
      <c r="D480" s="128"/>
      <c r="H480" s="40"/>
      <c r="I480" s="40"/>
      <c r="J480" s="157"/>
      <c r="K480" s="40"/>
      <c r="L480" s="40"/>
      <c r="M480" s="40"/>
      <c r="N480" s="41"/>
      <c r="O480" s="41"/>
      <c r="P480" s="226"/>
      <c r="Q480" s="52"/>
      <c r="R480" s="40"/>
      <c r="S480" s="41"/>
      <c r="T480" s="41"/>
      <c r="U480" s="41"/>
      <c r="V480" s="41"/>
      <c r="W480" s="40"/>
      <c r="X480" s="40"/>
      <c r="Y480" s="40"/>
      <c r="Z480" s="40"/>
    </row>
    <row r="481" spans="1:26">
      <c r="A481"/>
      <c r="C481"/>
      <c r="D481" s="128"/>
      <c r="H481" s="40"/>
      <c r="I481" s="40"/>
      <c r="J481" s="157"/>
      <c r="K481" s="40"/>
      <c r="L481" s="40"/>
      <c r="M481" s="40"/>
      <c r="N481" s="41"/>
      <c r="O481" s="41"/>
      <c r="P481" s="226"/>
      <c r="Q481" s="52"/>
      <c r="R481" s="40"/>
      <c r="S481" s="41"/>
      <c r="T481" s="41"/>
      <c r="U481" s="41"/>
      <c r="V481" s="41"/>
      <c r="W481" s="40"/>
      <c r="X481" s="40"/>
      <c r="Y481" s="40"/>
      <c r="Z481" s="40"/>
    </row>
    <row r="482" spans="1:26">
      <c r="A482"/>
      <c r="C482"/>
      <c r="D482" s="128"/>
      <c r="H482" s="40"/>
      <c r="I482" s="40"/>
      <c r="J482" s="157"/>
      <c r="K482" s="40"/>
      <c r="L482" s="40"/>
      <c r="M482" s="40"/>
      <c r="N482" s="41"/>
      <c r="O482" s="41"/>
      <c r="P482" s="226"/>
      <c r="Q482" s="52"/>
      <c r="R482" s="40"/>
      <c r="S482" s="41"/>
      <c r="T482" s="41"/>
      <c r="U482" s="41"/>
      <c r="V482" s="41"/>
      <c r="W482" s="40"/>
      <c r="X482" s="40"/>
      <c r="Y482" s="40"/>
      <c r="Z482" s="40"/>
    </row>
    <row r="483" spans="1:26">
      <c r="A483"/>
      <c r="C483"/>
      <c r="D483" s="128"/>
      <c r="H483" s="40"/>
      <c r="I483" s="40"/>
      <c r="J483" s="157"/>
      <c r="K483" s="40"/>
      <c r="L483" s="40"/>
      <c r="M483" s="40"/>
      <c r="N483" s="41"/>
      <c r="O483" s="41"/>
      <c r="P483" s="226"/>
      <c r="Q483" s="52"/>
      <c r="R483" s="40"/>
      <c r="S483" s="41"/>
      <c r="T483" s="41"/>
      <c r="U483" s="41"/>
      <c r="V483" s="41"/>
      <c r="W483" s="40"/>
      <c r="X483" s="40"/>
      <c r="Y483" s="40"/>
      <c r="Z483" s="40"/>
    </row>
    <row r="484" spans="1:26">
      <c r="A484"/>
      <c r="C484"/>
      <c r="D484" s="128"/>
      <c r="H484" s="40"/>
      <c r="I484" s="40"/>
      <c r="J484" s="157"/>
      <c r="K484" s="40"/>
      <c r="L484" s="40"/>
      <c r="M484" s="40"/>
      <c r="N484" s="41"/>
      <c r="O484" s="41"/>
      <c r="P484" s="226"/>
      <c r="Q484" s="52"/>
      <c r="R484" s="40"/>
      <c r="S484" s="41"/>
      <c r="T484" s="41"/>
      <c r="U484" s="41"/>
      <c r="V484" s="41"/>
      <c r="W484" s="40"/>
      <c r="X484" s="40"/>
      <c r="Y484" s="40"/>
      <c r="Z484" s="40"/>
    </row>
    <row r="485" spans="1:26">
      <c r="A485"/>
      <c r="C485"/>
      <c r="D485" s="128"/>
      <c r="H485" s="40"/>
      <c r="I485" s="40"/>
      <c r="J485" s="157"/>
      <c r="K485" s="40"/>
      <c r="L485" s="40"/>
      <c r="M485" s="40"/>
      <c r="N485" s="41"/>
      <c r="O485" s="41"/>
      <c r="P485" s="226"/>
      <c r="Q485" s="52"/>
      <c r="R485" s="40"/>
      <c r="S485" s="41"/>
      <c r="T485" s="41"/>
      <c r="U485" s="41"/>
      <c r="V485" s="41"/>
      <c r="W485" s="40"/>
      <c r="X485" s="40"/>
      <c r="Y485" s="40"/>
      <c r="Z485" s="40"/>
    </row>
    <row r="486" spans="1:26">
      <c r="A486"/>
      <c r="C486"/>
      <c r="D486" s="128"/>
      <c r="H486" s="40"/>
      <c r="I486" s="40"/>
      <c r="J486" s="157"/>
      <c r="K486" s="40"/>
      <c r="L486" s="40"/>
      <c r="M486" s="40"/>
      <c r="N486" s="41"/>
      <c r="O486" s="41"/>
      <c r="P486" s="226"/>
      <c r="Q486" s="52"/>
      <c r="R486" s="40"/>
      <c r="S486" s="41"/>
      <c r="T486" s="41"/>
      <c r="U486" s="41"/>
      <c r="V486" s="41"/>
      <c r="W486" s="40"/>
      <c r="X486" s="40"/>
      <c r="Y486" s="40"/>
      <c r="Z486" s="40"/>
    </row>
    <row r="487" spans="1:26">
      <c r="A487"/>
      <c r="C487"/>
      <c r="D487" s="128"/>
      <c r="H487" s="40"/>
      <c r="I487" s="40"/>
      <c r="J487" s="157"/>
      <c r="K487" s="40"/>
      <c r="L487" s="40"/>
      <c r="M487" s="40"/>
      <c r="N487" s="41"/>
      <c r="O487" s="41"/>
      <c r="P487" s="226"/>
      <c r="Q487" s="52"/>
      <c r="R487" s="40"/>
      <c r="S487" s="41"/>
      <c r="T487" s="41"/>
      <c r="U487" s="41"/>
      <c r="V487" s="41"/>
      <c r="W487" s="40"/>
      <c r="X487" s="40"/>
      <c r="Y487" s="40"/>
      <c r="Z487" s="40"/>
    </row>
    <row r="488" spans="1:26">
      <c r="A488"/>
      <c r="C488"/>
      <c r="D488" s="128"/>
      <c r="H488" s="40"/>
      <c r="I488" s="40"/>
      <c r="J488" s="157"/>
      <c r="K488" s="40"/>
      <c r="L488" s="40"/>
      <c r="M488" s="40"/>
      <c r="N488" s="41"/>
      <c r="O488" s="41"/>
      <c r="P488" s="226"/>
      <c r="Q488" s="52"/>
      <c r="R488" s="40"/>
      <c r="S488" s="41"/>
      <c r="T488" s="41"/>
      <c r="U488" s="41"/>
      <c r="V488" s="41"/>
      <c r="W488" s="40"/>
      <c r="X488" s="40"/>
      <c r="Y488" s="40"/>
      <c r="Z488" s="40"/>
    </row>
    <row r="489" spans="1:26">
      <c r="A489"/>
      <c r="C489"/>
      <c r="D489" s="128"/>
      <c r="H489" s="40"/>
      <c r="I489" s="40"/>
      <c r="J489" s="157"/>
      <c r="K489" s="40"/>
      <c r="L489" s="40"/>
      <c r="M489" s="40"/>
      <c r="N489" s="41"/>
      <c r="O489" s="41"/>
      <c r="P489" s="226"/>
      <c r="Q489" s="52"/>
      <c r="R489" s="40"/>
      <c r="S489" s="41"/>
      <c r="T489" s="41"/>
      <c r="U489" s="41"/>
      <c r="V489" s="41"/>
      <c r="W489" s="40"/>
      <c r="X489" s="40"/>
      <c r="Y489" s="40"/>
      <c r="Z489" s="40"/>
    </row>
    <row r="490" spans="1:26">
      <c r="A490"/>
      <c r="C490"/>
      <c r="D490" s="128"/>
      <c r="H490" s="40"/>
      <c r="I490" s="40"/>
      <c r="J490" s="157"/>
      <c r="K490" s="40"/>
      <c r="L490" s="40"/>
      <c r="M490" s="40"/>
      <c r="N490" s="41"/>
      <c r="O490" s="41"/>
      <c r="P490" s="226"/>
      <c r="Q490" s="52"/>
      <c r="R490" s="40"/>
      <c r="S490" s="41"/>
      <c r="T490" s="41"/>
      <c r="U490" s="41"/>
      <c r="V490" s="41"/>
      <c r="W490" s="40"/>
      <c r="X490" s="40"/>
      <c r="Y490" s="40"/>
      <c r="Z490" s="40"/>
    </row>
    <row r="491" spans="1:26">
      <c r="A491"/>
      <c r="C491"/>
      <c r="D491" s="128"/>
      <c r="H491" s="40"/>
      <c r="I491" s="40"/>
      <c r="J491" s="157"/>
      <c r="K491" s="40"/>
      <c r="L491" s="40"/>
      <c r="M491" s="40"/>
      <c r="N491" s="41"/>
      <c r="O491" s="41"/>
      <c r="P491" s="226"/>
      <c r="Q491" s="52"/>
      <c r="R491" s="40"/>
      <c r="S491" s="41"/>
      <c r="T491" s="41"/>
      <c r="U491" s="41"/>
      <c r="V491" s="41"/>
      <c r="W491" s="40"/>
      <c r="X491" s="40"/>
      <c r="Y491" s="40"/>
      <c r="Z491" s="40"/>
    </row>
    <row r="492" spans="1:26">
      <c r="A492"/>
      <c r="C492"/>
      <c r="D492" s="128"/>
      <c r="H492" s="40"/>
      <c r="I492" s="40"/>
      <c r="J492" s="157"/>
      <c r="K492" s="40"/>
      <c r="L492" s="40"/>
      <c r="M492" s="40"/>
      <c r="N492" s="41"/>
      <c r="O492" s="41"/>
      <c r="P492" s="226"/>
      <c r="Q492" s="52"/>
      <c r="R492" s="40"/>
      <c r="S492" s="41"/>
      <c r="T492" s="41"/>
      <c r="U492" s="41"/>
      <c r="V492" s="41"/>
      <c r="W492" s="40"/>
      <c r="X492" s="40"/>
      <c r="Y492" s="40"/>
      <c r="Z492" s="40"/>
    </row>
    <row r="493" spans="1:26">
      <c r="A493"/>
      <c r="C493"/>
      <c r="D493" s="128"/>
      <c r="H493" s="40"/>
      <c r="I493" s="40"/>
      <c r="J493" s="157"/>
      <c r="K493" s="40"/>
      <c r="L493" s="40"/>
      <c r="M493" s="40"/>
      <c r="N493" s="41"/>
      <c r="O493" s="41"/>
      <c r="P493" s="226"/>
      <c r="Q493" s="52"/>
      <c r="R493" s="40"/>
      <c r="S493" s="41"/>
      <c r="T493" s="41"/>
      <c r="U493" s="41"/>
      <c r="V493" s="41"/>
      <c r="W493" s="40"/>
      <c r="X493" s="40"/>
      <c r="Y493" s="40"/>
      <c r="Z493" s="40"/>
    </row>
    <row r="494" spans="1:26">
      <c r="A494"/>
      <c r="C494"/>
      <c r="D494" s="128"/>
      <c r="H494" s="40"/>
      <c r="I494" s="40"/>
      <c r="J494" s="157"/>
      <c r="K494" s="40"/>
      <c r="L494" s="40"/>
      <c r="M494" s="40"/>
      <c r="N494" s="41"/>
      <c r="O494" s="41"/>
      <c r="P494" s="226"/>
      <c r="Q494" s="52"/>
      <c r="R494" s="40"/>
      <c r="S494" s="41"/>
      <c r="T494" s="41"/>
      <c r="U494" s="41"/>
      <c r="V494" s="41"/>
      <c r="W494" s="40"/>
      <c r="X494" s="40"/>
      <c r="Y494" s="40"/>
      <c r="Z494" s="40"/>
    </row>
    <row r="495" spans="1:26">
      <c r="A495"/>
      <c r="C495"/>
      <c r="D495" s="128"/>
      <c r="H495" s="40"/>
      <c r="I495" s="40"/>
      <c r="J495" s="157"/>
      <c r="K495" s="40"/>
      <c r="L495" s="40"/>
      <c r="M495" s="40"/>
      <c r="N495" s="41"/>
      <c r="O495" s="41"/>
      <c r="P495" s="226"/>
      <c r="Q495" s="52"/>
      <c r="R495" s="40"/>
      <c r="S495" s="41"/>
      <c r="T495" s="41"/>
      <c r="U495" s="41"/>
      <c r="V495" s="41"/>
      <c r="W495" s="40"/>
      <c r="X495" s="40"/>
      <c r="Y495" s="40"/>
      <c r="Z495" s="40"/>
    </row>
    <row r="496" spans="1:26">
      <c r="A496"/>
      <c r="C496"/>
      <c r="D496" s="128"/>
      <c r="H496" s="40"/>
      <c r="I496" s="40"/>
      <c r="J496" s="157"/>
      <c r="K496" s="40"/>
      <c r="L496" s="40"/>
      <c r="M496" s="40"/>
      <c r="N496" s="41"/>
      <c r="O496" s="41"/>
      <c r="P496" s="226"/>
      <c r="Q496" s="52"/>
      <c r="R496" s="40"/>
      <c r="S496" s="41"/>
      <c r="T496" s="41"/>
      <c r="U496" s="41"/>
      <c r="V496" s="41"/>
      <c r="W496" s="40"/>
      <c r="X496" s="40"/>
      <c r="Y496" s="40"/>
      <c r="Z496" s="40"/>
    </row>
    <row r="497" spans="1:26">
      <c r="A497"/>
      <c r="C497"/>
      <c r="D497" s="128"/>
      <c r="H497" s="40"/>
      <c r="I497" s="40"/>
      <c r="J497" s="157"/>
      <c r="K497" s="40"/>
      <c r="L497" s="40"/>
      <c r="M497" s="40"/>
      <c r="N497" s="41"/>
      <c r="O497" s="41"/>
      <c r="P497" s="226"/>
      <c r="Q497" s="52"/>
      <c r="R497" s="40"/>
      <c r="S497" s="41"/>
      <c r="T497" s="41"/>
      <c r="U497" s="41"/>
      <c r="V497" s="41"/>
      <c r="W497" s="40"/>
      <c r="X497" s="40"/>
      <c r="Y497" s="40"/>
      <c r="Z497" s="40"/>
    </row>
    <row r="498" spans="1:26">
      <c r="A498"/>
      <c r="C498"/>
      <c r="D498" s="128"/>
      <c r="H498" s="40"/>
      <c r="I498" s="40"/>
      <c r="J498" s="157"/>
      <c r="K498" s="40"/>
      <c r="L498" s="40"/>
      <c r="M498" s="40"/>
      <c r="N498" s="41"/>
      <c r="O498" s="41"/>
      <c r="P498" s="226"/>
      <c r="Q498" s="52"/>
      <c r="R498" s="40"/>
      <c r="S498" s="41"/>
      <c r="T498" s="41"/>
      <c r="U498" s="41"/>
      <c r="V498" s="41"/>
      <c r="W498" s="40"/>
      <c r="X498" s="40"/>
      <c r="Y498" s="40"/>
      <c r="Z498" s="40"/>
    </row>
    <row r="499" spans="1:26">
      <c r="A499"/>
      <c r="C499"/>
      <c r="D499" s="128"/>
      <c r="H499" s="40"/>
      <c r="I499" s="40"/>
      <c r="J499" s="157"/>
      <c r="K499" s="40"/>
      <c r="L499" s="40"/>
      <c r="M499" s="40"/>
      <c r="N499" s="41"/>
      <c r="O499" s="41"/>
      <c r="P499" s="226"/>
      <c r="Q499" s="52"/>
      <c r="R499" s="40"/>
      <c r="S499" s="41"/>
      <c r="T499" s="41"/>
      <c r="U499" s="41"/>
      <c r="V499" s="41"/>
      <c r="W499" s="40"/>
      <c r="X499" s="40"/>
      <c r="Y499" s="40"/>
      <c r="Z499" s="40"/>
    </row>
    <row r="500" spans="1:26">
      <c r="A500"/>
      <c r="C500"/>
      <c r="D500" s="128"/>
      <c r="H500" s="40"/>
      <c r="I500" s="40"/>
      <c r="J500" s="157"/>
      <c r="K500" s="40"/>
      <c r="L500" s="40"/>
      <c r="M500" s="40"/>
      <c r="N500" s="41"/>
      <c r="O500" s="41"/>
      <c r="P500" s="226"/>
      <c r="Q500" s="52"/>
      <c r="R500" s="40"/>
      <c r="S500" s="41"/>
      <c r="T500" s="41"/>
      <c r="U500" s="41"/>
      <c r="V500" s="41"/>
      <c r="W500" s="40"/>
      <c r="X500" s="40"/>
      <c r="Y500" s="40"/>
      <c r="Z500" s="40"/>
    </row>
    <row r="501" spans="1:26">
      <c r="A501"/>
      <c r="C501"/>
      <c r="D501" s="128"/>
      <c r="H501" s="40"/>
      <c r="I501" s="40"/>
      <c r="J501" s="157"/>
      <c r="K501" s="40"/>
      <c r="L501" s="40"/>
      <c r="M501" s="40"/>
      <c r="N501" s="41"/>
      <c r="O501" s="41"/>
      <c r="P501" s="226"/>
      <c r="Q501" s="52"/>
      <c r="R501" s="40"/>
      <c r="S501" s="41"/>
      <c r="T501" s="41"/>
      <c r="U501" s="41"/>
      <c r="V501" s="41"/>
      <c r="W501" s="40"/>
      <c r="X501" s="40"/>
      <c r="Y501" s="40"/>
      <c r="Z501" s="40"/>
    </row>
    <row r="502" spans="1:26">
      <c r="A502"/>
      <c r="C502"/>
      <c r="D502" s="128"/>
      <c r="H502" s="40"/>
      <c r="I502" s="40"/>
      <c r="J502" s="157"/>
      <c r="K502" s="40"/>
      <c r="L502" s="40"/>
      <c r="M502" s="40"/>
      <c r="N502" s="41"/>
      <c r="O502" s="41"/>
      <c r="P502" s="226"/>
      <c r="Q502" s="52"/>
      <c r="R502" s="40"/>
      <c r="S502" s="41"/>
      <c r="T502" s="41"/>
      <c r="U502" s="41"/>
      <c r="V502" s="41"/>
      <c r="W502" s="40"/>
      <c r="X502" s="40"/>
      <c r="Y502" s="40"/>
      <c r="Z502" s="40"/>
    </row>
    <row r="503" spans="1:26">
      <c r="A503"/>
      <c r="C503"/>
      <c r="D503" s="128"/>
      <c r="H503" s="40"/>
      <c r="I503" s="40"/>
      <c r="J503" s="157"/>
      <c r="K503" s="40"/>
      <c r="L503" s="40"/>
      <c r="M503" s="40"/>
      <c r="N503" s="41"/>
      <c r="O503" s="41"/>
      <c r="P503" s="226"/>
      <c r="Q503" s="52"/>
      <c r="R503" s="40"/>
      <c r="S503" s="41"/>
      <c r="T503" s="41"/>
      <c r="U503" s="41"/>
      <c r="V503" s="41"/>
      <c r="W503" s="40"/>
      <c r="X503" s="40"/>
      <c r="Y503" s="40"/>
      <c r="Z503" s="40"/>
    </row>
    <row r="504" spans="1:26">
      <c r="A504"/>
      <c r="C504"/>
      <c r="D504" s="128"/>
      <c r="H504" s="40"/>
      <c r="I504" s="40"/>
      <c r="J504" s="157"/>
      <c r="K504" s="40"/>
      <c r="L504" s="40"/>
      <c r="M504" s="40"/>
      <c r="N504" s="41"/>
      <c r="O504" s="41"/>
      <c r="P504" s="226"/>
      <c r="Q504" s="52"/>
      <c r="R504" s="40"/>
      <c r="S504" s="41"/>
      <c r="T504" s="41"/>
      <c r="U504" s="41"/>
      <c r="V504" s="41"/>
      <c r="W504" s="40"/>
      <c r="X504" s="40"/>
      <c r="Y504" s="40"/>
      <c r="Z504" s="40"/>
    </row>
    <row r="505" spans="1:26">
      <c r="A505"/>
      <c r="C505"/>
      <c r="D505" s="128"/>
      <c r="H505" s="40"/>
      <c r="I505" s="40"/>
      <c r="J505" s="157"/>
      <c r="K505" s="40"/>
      <c r="L505" s="40"/>
      <c r="M505" s="40"/>
      <c r="N505" s="41"/>
      <c r="O505" s="41"/>
      <c r="P505" s="226"/>
      <c r="Q505" s="52"/>
      <c r="R505" s="40"/>
      <c r="S505" s="41"/>
      <c r="T505" s="41"/>
      <c r="U505" s="41"/>
      <c r="V505" s="41"/>
      <c r="W505" s="40"/>
      <c r="X505" s="40"/>
      <c r="Y505" s="40"/>
      <c r="Z505" s="40"/>
    </row>
    <row r="506" spans="1:26">
      <c r="A506"/>
      <c r="C506"/>
      <c r="D506" s="128"/>
      <c r="H506" s="40"/>
      <c r="I506" s="40"/>
      <c r="J506" s="157"/>
      <c r="K506" s="40"/>
      <c r="L506" s="40"/>
      <c r="M506" s="40"/>
      <c r="N506" s="41"/>
      <c r="O506" s="41"/>
      <c r="P506" s="226"/>
      <c r="Q506" s="52"/>
      <c r="R506" s="40"/>
      <c r="S506" s="41"/>
      <c r="T506" s="41"/>
      <c r="U506" s="41"/>
      <c r="V506" s="41"/>
      <c r="W506" s="40"/>
      <c r="X506" s="40"/>
      <c r="Y506" s="40"/>
      <c r="Z506" s="40"/>
    </row>
    <row r="507" spans="1:26">
      <c r="A507"/>
      <c r="C507"/>
      <c r="D507" s="128"/>
      <c r="H507" s="40"/>
      <c r="I507" s="40"/>
      <c r="J507" s="157"/>
      <c r="K507" s="40"/>
      <c r="L507" s="40"/>
      <c r="M507" s="40"/>
      <c r="N507" s="41"/>
      <c r="O507" s="41"/>
      <c r="P507" s="226"/>
      <c r="Q507" s="52"/>
      <c r="R507" s="40"/>
      <c r="S507" s="41"/>
      <c r="T507" s="41"/>
      <c r="U507" s="41"/>
      <c r="V507" s="41"/>
      <c r="W507" s="40"/>
      <c r="X507" s="40"/>
      <c r="Y507" s="40"/>
      <c r="Z507" s="40"/>
    </row>
    <row r="508" spans="1:26">
      <c r="A508"/>
      <c r="C508"/>
      <c r="D508" s="128"/>
      <c r="H508" s="40"/>
      <c r="I508" s="40"/>
      <c r="J508" s="157"/>
      <c r="K508" s="40"/>
      <c r="L508" s="40"/>
      <c r="M508" s="40"/>
      <c r="N508" s="41"/>
      <c r="O508" s="41"/>
      <c r="P508" s="226"/>
      <c r="Q508" s="52"/>
      <c r="R508" s="40"/>
      <c r="S508" s="41"/>
      <c r="T508" s="41"/>
      <c r="U508" s="41"/>
      <c r="V508" s="41"/>
      <c r="W508" s="40"/>
      <c r="X508" s="40"/>
      <c r="Y508" s="40"/>
      <c r="Z508" s="40"/>
    </row>
    <row r="509" spans="1:26">
      <c r="A509"/>
      <c r="C509"/>
      <c r="D509" s="128"/>
      <c r="H509" s="40"/>
      <c r="I509" s="40"/>
      <c r="J509" s="157"/>
      <c r="K509" s="40"/>
      <c r="L509" s="40"/>
      <c r="M509" s="40"/>
      <c r="N509" s="41"/>
      <c r="O509" s="41"/>
      <c r="P509" s="226"/>
      <c r="Q509" s="52"/>
      <c r="R509" s="40"/>
      <c r="S509" s="41"/>
      <c r="T509" s="41"/>
      <c r="U509" s="41"/>
      <c r="V509" s="41"/>
      <c r="W509" s="40"/>
      <c r="X509" s="40"/>
      <c r="Y509" s="40"/>
      <c r="Z509" s="40"/>
    </row>
    <row r="510" spans="1:26">
      <c r="A510"/>
      <c r="C510"/>
      <c r="D510" s="128"/>
      <c r="H510" s="40"/>
      <c r="I510" s="40"/>
      <c r="J510" s="157"/>
      <c r="K510" s="40"/>
      <c r="L510" s="40"/>
      <c r="M510" s="40"/>
      <c r="N510" s="41"/>
      <c r="O510" s="41"/>
      <c r="P510" s="226"/>
      <c r="Q510" s="52"/>
      <c r="R510" s="40"/>
      <c r="S510" s="41"/>
      <c r="T510" s="41"/>
      <c r="U510" s="41"/>
      <c r="V510" s="41"/>
      <c r="W510" s="40"/>
      <c r="X510" s="40"/>
      <c r="Y510" s="40"/>
      <c r="Z510" s="40"/>
    </row>
    <row r="511" spans="1:26">
      <c r="A511"/>
      <c r="C511"/>
      <c r="D511" s="128"/>
      <c r="H511" s="40"/>
      <c r="I511" s="40"/>
      <c r="J511" s="157"/>
      <c r="K511" s="40"/>
      <c r="L511" s="40"/>
      <c r="M511" s="40"/>
      <c r="N511" s="41"/>
      <c r="O511" s="41"/>
      <c r="P511" s="226"/>
      <c r="Q511" s="52"/>
      <c r="R511" s="40"/>
      <c r="S511" s="41"/>
      <c r="T511" s="41"/>
      <c r="U511" s="41"/>
      <c r="V511" s="41"/>
      <c r="W511" s="40"/>
      <c r="X511" s="40"/>
      <c r="Y511" s="40"/>
      <c r="Z511" s="40"/>
    </row>
    <row r="512" spans="1:26">
      <c r="A512"/>
      <c r="C512"/>
      <c r="D512" s="128"/>
      <c r="H512" s="40"/>
      <c r="I512" s="40"/>
      <c r="J512" s="157"/>
      <c r="K512" s="40"/>
      <c r="L512" s="40"/>
      <c r="M512" s="40"/>
      <c r="N512" s="41"/>
      <c r="O512" s="41"/>
      <c r="P512" s="226"/>
      <c r="Q512" s="52"/>
      <c r="R512" s="40"/>
      <c r="S512" s="41"/>
      <c r="T512" s="41"/>
      <c r="U512" s="41"/>
      <c r="V512" s="41"/>
      <c r="W512" s="40"/>
      <c r="X512" s="40"/>
      <c r="Y512" s="40"/>
      <c r="Z512" s="40"/>
    </row>
    <row r="513" spans="1:26">
      <c r="A513"/>
      <c r="C513"/>
      <c r="D513" s="128"/>
      <c r="H513" s="40"/>
      <c r="I513" s="40"/>
      <c r="J513" s="157"/>
      <c r="K513" s="40"/>
      <c r="L513" s="40"/>
      <c r="M513" s="40"/>
      <c r="N513" s="41"/>
      <c r="O513" s="41"/>
      <c r="P513" s="226"/>
      <c r="Q513" s="52"/>
      <c r="R513" s="40"/>
      <c r="S513" s="41"/>
      <c r="T513" s="41"/>
      <c r="U513" s="41"/>
      <c r="V513" s="41"/>
      <c r="W513" s="40"/>
      <c r="X513" s="40"/>
      <c r="Y513" s="40"/>
      <c r="Z513" s="40"/>
    </row>
    <row r="514" spans="1:26">
      <c r="A514"/>
      <c r="C514"/>
      <c r="D514" s="128"/>
      <c r="H514" s="40"/>
      <c r="I514" s="40"/>
      <c r="J514" s="157"/>
      <c r="K514" s="40"/>
      <c r="L514" s="40"/>
      <c r="M514" s="40"/>
      <c r="N514" s="41"/>
      <c r="O514" s="41"/>
      <c r="P514" s="226"/>
      <c r="Q514" s="52"/>
      <c r="R514" s="40"/>
      <c r="S514" s="41"/>
      <c r="T514" s="41"/>
      <c r="U514" s="41"/>
      <c r="V514" s="41"/>
      <c r="W514" s="40"/>
      <c r="X514" s="40"/>
      <c r="Y514" s="40"/>
      <c r="Z514" s="40"/>
    </row>
    <row r="515" spans="1:26">
      <c r="A515"/>
      <c r="C515"/>
      <c r="D515" s="128"/>
      <c r="H515" s="40"/>
      <c r="I515" s="40"/>
      <c r="J515" s="157"/>
      <c r="K515" s="40"/>
      <c r="L515" s="40"/>
      <c r="M515" s="40"/>
      <c r="N515" s="41"/>
      <c r="O515" s="41"/>
      <c r="P515" s="226"/>
      <c r="Q515" s="52"/>
      <c r="R515" s="40"/>
      <c r="S515" s="41"/>
      <c r="T515" s="41"/>
      <c r="U515" s="41"/>
      <c r="V515" s="41"/>
      <c r="W515" s="40"/>
      <c r="X515" s="40"/>
      <c r="Y515" s="40"/>
      <c r="Z515" s="40"/>
    </row>
    <row r="516" spans="1:26">
      <c r="A516"/>
      <c r="C516"/>
      <c r="D516" s="128"/>
      <c r="H516" s="40"/>
      <c r="I516" s="40"/>
      <c r="J516" s="157"/>
      <c r="K516" s="40"/>
      <c r="L516" s="40"/>
      <c r="M516" s="40"/>
      <c r="N516" s="41"/>
      <c r="O516" s="41"/>
      <c r="P516" s="226"/>
      <c r="Q516" s="52"/>
      <c r="R516" s="40"/>
      <c r="S516" s="41"/>
      <c r="T516" s="41"/>
      <c r="U516" s="41"/>
      <c r="V516" s="41"/>
      <c r="W516" s="40"/>
      <c r="X516" s="40"/>
      <c r="Y516" s="40"/>
      <c r="Z516" s="40"/>
    </row>
    <row r="517" spans="1:26">
      <c r="A517"/>
      <c r="C517"/>
      <c r="D517" s="128"/>
      <c r="H517" s="40"/>
      <c r="I517" s="40"/>
      <c r="J517" s="157"/>
      <c r="K517" s="40"/>
      <c r="L517" s="40"/>
      <c r="M517" s="40"/>
      <c r="N517" s="41"/>
      <c r="O517" s="41"/>
      <c r="P517" s="226"/>
      <c r="Q517" s="52"/>
      <c r="R517" s="40"/>
      <c r="S517" s="41"/>
      <c r="T517" s="41"/>
      <c r="U517" s="41"/>
      <c r="V517" s="41"/>
      <c r="W517" s="40"/>
      <c r="X517" s="40"/>
      <c r="Y517" s="40"/>
      <c r="Z517" s="40"/>
    </row>
    <row r="518" spans="1:26">
      <c r="A518"/>
      <c r="C518"/>
      <c r="D518" s="128"/>
      <c r="H518" s="40"/>
      <c r="I518" s="40"/>
      <c r="J518" s="157"/>
      <c r="K518" s="40"/>
      <c r="L518" s="40"/>
      <c r="M518" s="40"/>
      <c r="N518" s="41"/>
      <c r="O518" s="41"/>
      <c r="P518" s="226"/>
      <c r="Q518" s="52"/>
      <c r="R518" s="40"/>
      <c r="S518" s="41"/>
      <c r="T518" s="41"/>
      <c r="U518" s="41"/>
      <c r="V518" s="41"/>
      <c r="W518" s="40"/>
      <c r="X518" s="40"/>
      <c r="Y518" s="40"/>
      <c r="Z518" s="40"/>
    </row>
    <row r="519" spans="1:26">
      <c r="A519"/>
      <c r="C519"/>
      <c r="D519" s="128"/>
      <c r="H519" s="40"/>
      <c r="I519" s="40"/>
      <c r="J519" s="157"/>
      <c r="K519" s="40"/>
      <c r="L519" s="40"/>
      <c r="M519" s="40"/>
      <c r="N519" s="41"/>
      <c r="O519" s="41"/>
      <c r="P519" s="226"/>
      <c r="Q519" s="52"/>
      <c r="R519" s="40"/>
      <c r="S519" s="41"/>
      <c r="T519" s="41"/>
      <c r="U519" s="41"/>
      <c r="V519" s="41"/>
      <c r="W519" s="40"/>
      <c r="X519" s="40"/>
      <c r="Y519" s="40"/>
      <c r="Z519" s="40"/>
    </row>
    <row r="520" spans="1:26">
      <c r="A520"/>
      <c r="C520"/>
      <c r="D520" s="128"/>
      <c r="H520" s="40"/>
      <c r="I520" s="40"/>
      <c r="J520" s="157"/>
      <c r="K520" s="40"/>
      <c r="L520" s="40"/>
      <c r="M520" s="40"/>
      <c r="N520" s="41"/>
      <c r="O520" s="41"/>
      <c r="P520" s="226"/>
      <c r="Q520" s="52"/>
      <c r="R520" s="40"/>
      <c r="S520" s="41"/>
      <c r="T520" s="41"/>
      <c r="U520" s="41"/>
      <c r="V520" s="41"/>
      <c r="W520" s="40"/>
      <c r="X520" s="40"/>
      <c r="Y520" s="40"/>
      <c r="Z520" s="40"/>
    </row>
    <row r="521" spans="1:26">
      <c r="A521"/>
      <c r="C521"/>
      <c r="D521" s="128"/>
      <c r="H521" s="40"/>
      <c r="I521" s="40"/>
      <c r="J521" s="157"/>
      <c r="K521" s="40"/>
      <c r="L521" s="40"/>
      <c r="M521" s="40"/>
      <c r="N521" s="41"/>
      <c r="O521" s="41"/>
      <c r="P521" s="226"/>
      <c r="Q521" s="52"/>
      <c r="R521" s="40"/>
      <c r="S521" s="41"/>
      <c r="T521" s="41"/>
      <c r="U521" s="41"/>
      <c r="V521" s="41"/>
      <c r="W521" s="40"/>
      <c r="X521" s="40"/>
      <c r="Y521" s="40"/>
      <c r="Z521" s="40"/>
    </row>
    <row r="522" spans="1:26">
      <c r="A522"/>
      <c r="C522"/>
      <c r="D522" s="128"/>
      <c r="H522" s="40"/>
      <c r="I522" s="40"/>
      <c r="J522" s="157"/>
      <c r="K522" s="40"/>
      <c r="L522" s="40"/>
      <c r="M522" s="40"/>
      <c r="N522" s="41"/>
      <c r="O522" s="41"/>
      <c r="P522" s="226"/>
      <c r="Q522" s="52"/>
      <c r="R522" s="40"/>
      <c r="S522" s="41"/>
      <c r="T522" s="41"/>
      <c r="U522" s="41"/>
      <c r="V522" s="41"/>
      <c r="W522" s="40"/>
      <c r="X522" s="40"/>
      <c r="Y522" s="40"/>
      <c r="Z522" s="40"/>
    </row>
    <row r="523" spans="1:26">
      <c r="A523"/>
      <c r="C523"/>
      <c r="D523" s="128"/>
      <c r="H523" s="40"/>
      <c r="I523" s="40"/>
      <c r="J523" s="157"/>
      <c r="K523" s="40"/>
      <c r="L523" s="40"/>
      <c r="M523" s="40"/>
      <c r="N523" s="41"/>
      <c r="O523" s="41"/>
      <c r="P523" s="226"/>
      <c r="Q523" s="52"/>
      <c r="R523" s="40"/>
      <c r="S523" s="41"/>
      <c r="T523" s="41"/>
      <c r="U523" s="41"/>
      <c r="V523" s="41"/>
      <c r="W523" s="40"/>
      <c r="X523" s="40"/>
      <c r="Y523" s="40"/>
      <c r="Z523" s="40"/>
    </row>
    <row r="524" spans="1:26">
      <c r="A524"/>
      <c r="C524"/>
      <c r="D524" s="128"/>
      <c r="H524" s="40"/>
      <c r="I524" s="40"/>
      <c r="J524" s="157"/>
      <c r="K524" s="40"/>
      <c r="L524" s="40"/>
      <c r="M524" s="40"/>
      <c r="N524" s="41"/>
      <c r="O524" s="41"/>
      <c r="P524" s="226"/>
      <c r="Q524" s="52"/>
      <c r="R524" s="40"/>
      <c r="S524" s="41"/>
      <c r="T524" s="41"/>
      <c r="U524" s="41"/>
      <c r="V524" s="41"/>
      <c r="W524" s="40"/>
      <c r="X524" s="40"/>
      <c r="Y524" s="40"/>
      <c r="Z524" s="40"/>
    </row>
    <row r="525" spans="1:26">
      <c r="A525"/>
      <c r="C525"/>
      <c r="D525" s="128"/>
      <c r="H525" s="40"/>
      <c r="I525" s="40"/>
      <c r="J525" s="157"/>
      <c r="K525" s="40"/>
      <c r="L525" s="40"/>
      <c r="M525" s="40"/>
      <c r="N525" s="41"/>
      <c r="O525" s="41"/>
      <c r="P525" s="226"/>
      <c r="Q525" s="52"/>
      <c r="R525" s="40"/>
      <c r="S525" s="41"/>
      <c r="T525" s="41"/>
      <c r="U525" s="41"/>
      <c r="V525" s="41"/>
      <c r="W525" s="40"/>
      <c r="X525" s="40"/>
      <c r="Y525" s="40"/>
      <c r="Z525" s="40"/>
    </row>
    <row r="526" spans="1:26">
      <c r="A526"/>
      <c r="C526"/>
      <c r="D526" s="128"/>
      <c r="H526" s="40"/>
      <c r="I526" s="40"/>
      <c r="J526" s="157"/>
      <c r="K526" s="40"/>
      <c r="L526" s="40"/>
      <c r="M526" s="40"/>
      <c r="N526" s="41"/>
      <c r="O526" s="41"/>
      <c r="P526" s="226"/>
      <c r="Q526" s="52"/>
      <c r="R526" s="40"/>
      <c r="S526" s="41"/>
      <c r="T526" s="41"/>
      <c r="U526" s="41"/>
      <c r="V526" s="41"/>
      <c r="W526" s="40"/>
      <c r="X526" s="40"/>
      <c r="Y526" s="40"/>
      <c r="Z526" s="40"/>
    </row>
    <row r="527" spans="1:26">
      <c r="A527"/>
      <c r="C527"/>
      <c r="D527" s="128"/>
      <c r="H527" s="40"/>
      <c r="I527" s="40"/>
      <c r="J527" s="157"/>
      <c r="K527" s="40"/>
      <c r="L527" s="40"/>
      <c r="M527" s="40"/>
      <c r="N527" s="41"/>
      <c r="O527" s="41"/>
      <c r="P527" s="226"/>
      <c r="Q527" s="52"/>
      <c r="R527" s="40"/>
      <c r="S527" s="41"/>
      <c r="T527" s="41"/>
      <c r="U527" s="41"/>
      <c r="V527" s="41"/>
      <c r="W527" s="40"/>
      <c r="X527" s="40"/>
      <c r="Y527" s="40"/>
      <c r="Z527" s="40"/>
    </row>
    <row r="528" spans="1:26">
      <c r="A528"/>
      <c r="C528"/>
      <c r="D528" s="128"/>
      <c r="H528" s="40"/>
      <c r="I528" s="40"/>
      <c r="J528" s="157"/>
      <c r="K528" s="40"/>
      <c r="L528" s="40"/>
      <c r="M528" s="40"/>
      <c r="N528" s="41"/>
      <c r="O528" s="41"/>
      <c r="P528" s="226"/>
      <c r="Q528" s="52"/>
      <c r="R528" s="40"/>
      <c r="S528" s="41"/>
      <c r="T528" s="41"/>
      <c r="U528" s="41"/>
      <c r="V528" s="41"/>
      <c r="W528" s="40"/>
      <c r="X528" s="40"/>
      <c r="Y528" s="40"/>
      <c r="Z528" s="40"/>
    </row>
    <row r="529" spans="1:26">
      <c r="A529"/>
      <c r="C529"/>
      <c r="D529" s="128"/>
      <c r="H529" s="40"/>
      <c r="I529" s="40"/>
      <c r="J529" s="157"/>
      <c r="K529" s="40"/>
      <c r="L529" s="40"/>
      <c r="M529" s="40"/>
      <c r="N529" s="41"/>
      <c r="O529" s="41"/>
      <c r="P529" s="226"/>
      <c r="Q529" s="52"/>
      <c r="R529" s="40"/>
      <c r="S529" s="41"/>
      <c r="T529" s="41"/>
      <c r="U529" s="41"/>
      <c r="V529" s="41"/>
      <c r="W529" s="40"/>
      <c r="X529" s="40"/>
      <c r="Y529" s="40"/>
      <c r="Z529" s="40"/>
    </row>
    <row r="530" spans="1:26">
      <c r="A530"/>
      <c r="C530"/>
      <c r="D530" s="128"/>
      <c r="H530" s="40"/>
      <c r="I530" s="40"/>
      <c r="J530" s="157"/>
      <c r="K530" s="40"/>
      <c r="L530" s="40"/>
      <c r="M530" s="40"/>
      <c r="N530" s="41"/>
      <c r="O530" s="41"/>
      <c r="P530" s="226"/>
      <c r="Q530" s="52"/>
      <c r="R530" s="40"/>
      <c r="S530" s="41"/>
      <c r="T530" s="41"/>
      <c r="U530" s="41"/>
      <c r="V530" s="41"/>
      <c r="W530" s="40"/>
      <c r="X530" s="40"/>
      <c r="Y530" s="40"/>
      <c r="Z530" s="40"/>
    </row>
    <row r="531" spans="1:26">
      <c r="A531"/>
      <c r="C531"/>
      <c r="D531" s="128"/>
      <c r="H531" s="40"/>
      <c r="I531" s="40"/>
      <c r="J531" s="157"/>
      <c r="K531" s="40"/>
      <c r="L531" s="40"/>
      <c r="M531" s="40"/>
      <c r="N531" s="41"/>
      <c r="O531" s="41"/>
      <c r="P531" s="226"/>
      <c r="Q531" s="52"/>
      <c r="R531" s="40"/>
      <c r="S531" s="41"/>
      <c r="T531" s="41"/>
      <c r="U531" s="41"/>
      <c r="V531" s="41"/>
      <c r="W531" s="40"/>
      <c r="X531" s="40"/>
      <c r="Y531" s="40"/>
      <c r="Z531" s="40"/>
    </row>
    <row r="532" spans="1:26">
      <c r="A532"/>
      <c r="C532"/>
      <c r="D532" s="128"/>
      <c r="H532" s="40"/>
      <c r="I532" s="40"/>
      <c r="J532" s="157"/>
      <c r="K532" s="40"/>
      <c r="L532" s="40"/>
      <c r="M532" s="40"/>
      <c r="N532" s="41"/>
      <c r="O532" s="41"/>
      <c r="P532" s="226"/>
      <c r="Q532" s="52"/>
      <c r="R532" s="40"/>
      <c r="S532" s="41"/>
      <c r="T532" s="41"/>
      <c r="U532" s="41"/>
      <c r="V532" s="41"/>
      <c r="W532" s="40"/>
      <c r="X532" s="40"/>
      <c r="Y532" s="40"/>
      <c r="Z532" s="40"/>
    </row>
    <row r="533" spans="1:26">
      <c r="A533"/>
      <c r="C533"/>
      <c r="D533" s="128"/>
      <c r="H533" s="40"/>
      <c r="I533" s="40"/>
      <c r="J533" s="157"/>
      <c r="K533" s="40"/>
      <c r="L533" s="40"/>
      <c r="M533" s="40"/>
      <c r="N533" s="41"/>
      <c r="O533" s="41"/>
      <c r="P533" s="226"/>
      <c r="Q533" s="52"/>
      <c r="R533" s="40"/>
      <c r="S533" s="41"/>
      <c r="T533" s="41"/>
      <c r="U533" s="41"/>
      <c r="V533" s="41"/>
      <c r="W533" s="40"/>
      <c r="X533" s="40"/>
      <c r="Y533" s="40"/>
      <c r="Z533" s="40"/>
    </row>
    <row r="534" spans="1:26">
      <c r="A534"/>
      <c r="C534"/>
      <c r="D534" s="128"/>
      <c r="H534" s="40"/>
      <c r="I534" s="40"/>
      <c r="J534" s="157"/>
      <c r="K534" s="40"/>
      <c r="L534" s="40"/>
      <c r="M534" s="40"/>
      <c r="N534" s="41"/>
      <c r="O534" s="41"/>
      <c r="P534" s="226"/>
      <c r="Q534" s="52"/>
      <c r="R534" s="40"/>
      <c r="S534" s="41"/>
      <c r="T534" s="41"/>
      <c r="U534" s="41"/>
      <c r="V534" s="41"/>
      <c r="W534" s="40"/>
      <c r="X534" s="40"/>
      <c r="Y534" s="40"/>
      <c r="Z534" s="40"/>
    </row>
    <row r="535" spans="1:26">
      <c r="A535"/>
      <c r="C535"/>
      <c r="D535" s="128"/>
      <c r="H535" s="40"/>
      <c r="I535" s="40"/>
      <c r="J535" s="157"/>
      <c r="K535" s="40"/>
      <c r="L535" s="40"/>
      <c r="M535" s="40"/>
      <c r="N535" s="41"/>
      <c r="O535" s="41"/>
      <c r="P535" s="226"/>
      <c r="Q535" s="52"/>
      <c r="R535" s="40"/>
      <c r="S535" s="41"/>
      <c r="T535" s="41"/>
      <c r="U535" s="41"/>
      <c r="V535" s="41"/>
      <c r="W535" s="40"/>
      <c r="X535" s="40"/>
      <c r="Y535" s="40"/>
      <c r="Z535" s="40"/>
    </row>
    <row r="536" spans="1:26">
      <c r="A536"/>
      <c r="C536"/>
      <c r="D536" s="128"/>
      <c r="H536" s="40"/>
      <c r="I536" s="40"/>
      <c r="J536" s="157"/>
      <c r="K536" s="40"/>
      <c r="L536" s="40"/>
      <c r="M536" s="40"/>
      <c r="N536" s="41"/>
      <c r="O536" s="41"/>
      <c r="P536" s="226"/>
      <c r="Q536" s="52"/>
      <c r="R536" s="40"/>
      <c r="S536" s="41"/>
      <c r="T536" s="41"/>
      <c r="U536" s="41"/>
      <c r="V536" s="41"/>
      <c r="W536" s="40"/>
      <c r="X536" s="40"/>
      <c r="Y536" s="40"/>
      <c r="Z536" s="40"/>
    </row>
    <row r="537" spans="1:26">
      <c r="A537"/>
      <c r="C537"/>
      <c r="D537" s="128"/>
      <c r="H537" s="40"/>
      <c r="I537" s="40"/>
      <c r="J537" s="157"/>
      <c r="K537" s="40"/>
      <c r="L537" s="40"/>
      <c r="M537" s="40"/>
      <c r="N537" s="41"/>
      <c r="O537" s="41"/>
      <c r="P537" s="226"/>
      <c r="Q537" s="52"/>
      <c r="R537" s="40"/>
      <c r="S537" s="41"/>
      <c r="T537" s="41"/>
      <c r="U537" s="41"/>
      <c r="V537" s="41"/>
      <c r="W537" s="40"/>
      <c r="X537" s="40"/>
      <c r="Y537" s="40"/>
      <c r="Z537" s="40"/>
    </row>
    <row r="538" spans="1:26">
      <c r="A538"/>
      <c r="C538"/>
      <c r="D538" s="128"/>
      <c r="H538" s="40"/>
      <c r="I538" s="40"/>
      <c r="J538" s="157"/>
      <c r="K538" s="40"/>
      <c r="L538" s="40"/>
      <c r="M538" s="40"/>
      <c r="N538" s="41"/>
      <c r="O538" s="41"/>
      <c r="P538" s="226"/>
      <c r="Q538" s="52"/>
      <c r="R538" s="40"/>
      <c r="S538" s="41"/>
      <c r="T538" s="41"/>
      <c r="U538" s="41"/>
      <c r="V538" s="41"/>
      <c r="W538" s="40"/>
      <c r="X538" s="40"/>
      <c r="Y538" s="40"/>
      <c r="Z538" s="40"/>
    </row>
    <row r="539" spans="1:26">
      <c r="A539"/>
      <c r="C539"/>
      <c r="D539" s="128"/>
      <c r="H539" s="40"/>
      <c r="I539" s="40"/>
      <c r="J539" s="157"/>
      <c r="K539" s="40"/>
      <c r="L539" s="40"/>
      <c r="M539" s="40"/>
      <c r="N539" s="41"/>
      <c r="O539" s="41"/>
      <c r="P539" s="226"/>
      <c r="Q539" s="52"/>
      <c r="R539" s="40"/>
      <c r="S539" s="41"/>
      <c r="T539" s="41"/>
      <c r="U539" s="41"/>
      <c r="V539" s="41"/>
      <c r="W539" s="40"/>
      <c r="X539" s="40"/>
      <c r="Y539" s="40"/>
      <c r="Z539" s="40"/>
    </row>
    <row r="540" spans="1:26">
      <c r="A540"/>
      <c r="C540"/>
      <c r="D540" s="128"/>
      <c r="H540" s="40"/>
      <c r="I540" s="40"/>
      <c r="J540" s="157"/>
      <c r="K540" s="40"/>
      <c r="L540" s="40"/>
      <c r="M540" s="40"/>
      <c r="N540" s="41"/>
      <c r="O540" s="41"/>
      <c r="P540" s="226"/>
      <c r="Q540" s="52"/>
      <c r="R540" s="40"/>
      <c r="S540" s="41"/>
      <c r="T540" s="41"/>
      <c r="U540" s="41"/>
      <c r="V540" s="41"/>
      <c r="W540" s="40"/>
      <c r="X540" s="40"/>
      <c r="Y540" s="40"/>
      <c r="Z540" s="40"/>
    </row>
    <row r="541" spans="1:26">
      <c r="A541"/>
      <c r="C541"/>
      <c r="D541" s="128"/>
      <c r="H541" s="40"/>
      <c r="I541" s="40"/>
      <c r="J541" s="157"/>
      <c r="K541" s="40"/>
      <c r="L541" s="40"/>
      <c r="M541" s="40"/>
      <c r="N541" s="41"/>
      <c r="O541" s="41"/>
      <c r="P541" s="226"/>
      <c r="Q541" s="52"/>
      <c r="R541" s="40"/>
      <c r="S541" s="41"/>
      <c r="T541" s="41"/>
      <c r="U541" s="41"/>
      <c r="V541" s="41"/>
      <c r="W541" s="40"/>
      <c r="X541" s="40"/>
      <c r="Y541" s="40"/>
      <c r="Z541" s="40"/>
    </row>
    <row r="542" spans="1:26">
      <c r="A542"/>
      <c r="C542"/>
      <c r="D542" s="128"/>
      <c r="H542" s="40"/>
      <c r="I542" s="40"/>
      <c r="J542" s="157"/>
      <c r="K542" s="40"/>
      <c r="L542" s="40"/>
      <c r="M542" s="40"/>
      <c r="N542" s="41"/>
      <c r="O542" s="41"/>
      <c r="P542" s="226"/>
      <c r="Q542" s="52"/>
      <c r="R542" s="40"/>
      <c r="S542" s="41"/>
      <c r="T542" s="41"/>
      <c r="U542" s="41"/>
      <c r="V542" s="41"/>
      <c r="W542" s="40"/>
      <c r="X542" s="40"/>
      <c r="Y542" s="40"/>
      <c r="Z542" s="40"/>
    </row>
    <row r="543" spans="1:26">
      <c r="A543"/>
      <c r="C543"/>
      <c r="D543" s="128"/>
      <c r="H543" s="40"/>
      <c r="I543" s="40"/>
      <c r="J543" s="157"/>
      <c r="K543" s="40"/>
      <c r="L543" s="40"/>
      <c r="M543" s="40"/>
      <c r="N543" s="41"/>
      <c r="O543" s="41"/>
      <c r="P543" s="226"/>
      <c r="Q543" s="52"/>
      <c r="R543" s="40"/>
      <c r="S543" s="41"/>
      <c r="T543" s="41"/>
      <c r="U543" s="41"/>
      <c r="V543" s="41"/>
      <c r="W543" s="40"/>
      <c r="X543" s="40"/>
      <c r="Y543" s="40"/>
      <c r="Z543" s="40"/>
    </row>
    <row r="544" spans="1:26">
      <c r="A544"/>
      <c r="C544"/>
      <c r="D544" s="128"/>
      <c r="H544" s="40"/>
      <c r="I544" s="40"/>
      <c r="J544" s="157"/>
      <c r="K544" s="40"/>
      <c r="L544" s="40"/>
      <c r="M544" s="40"/>
      <c r="N544" s="41"/>
      <c r="O544" s="41"/>
      <c r="P544" s="226"/>
      <c r="Q544" s="52"/>
      <c r="R544" s="40"/>
      <c r="S544" s="41"/>
      <c r="T544" s="41"/>
      <c r="U544" s="41"/>
      <c r="V544" s="41"/>
      <c r="W544" s="40"/>
      <c r="X544" s="40"/>
      <c r="Y544" s="40"/>
      <c r="Z544" s="40"/>
    </row>
    <row r="545" spans="1:26">
      <c r="A545"/>
      <c r="C545"/>
      <c r="D545" s="128"/>
      <c r="H545" s="40"/>
      <c r="I545" s="40"/>
      <c r="J545" s="157"/>
      <c r="K545" s="40"/>
      <c r="L545" s="40"/>
      <c r="M545" s="40"/>
      <c r="N545" s="41"/>
      <c r="O545" s="41"/>
      <c r="P545" s="226"/>
      <c r="Q545" s="52"/>
      <c r="R545" s="40"/>
      <c r="S545" s="41"/>
      <c r="T545" s="41"/>
      <c r="U545" s="41"/>
      <c r="V545" s="41"/>
      <c r="W545" s="40"/>
      <c r="X545" s="40"/>
      <c r="Y545" s="40"/>
      <c r="Z545" s="40"/>
    </row>
    <row r="546" spans="1:26">
      <c r="A546"/>
      <c r="C546"/>
      <c r="D546" s="128"/>
      <c r="H546" s="40"/>
      <c r="I546" s="40"/>
      <c r="J546" s="157"/>
      <c r="K546" s="40"/>
      <c r="L546" s="40"/>
      <c r="M546" s="40"/>
      <c r="N546" s="41"/>
      <c r="O546" s="41"/>
      <c r="P546" s="226"/>
      <c r="Q546" s="52"/>
      <c r="R546" s="40"/>
      <c r="S546" s="41"/>
      <c r="T546" s="41"/>
      <c r="U546" s="41"/>
      <c r="V546" s="41"/>
      <c r="W546" s="40"/>
      <c r="X546" s="40"/>
      <c r="Y546" s="40"/>
      <c r="Z546" s="40"/>
    </row>
    <row r="547" spans="1:26">
      <c r="A547"/>
      <c r="C547"/>
      <c r="D547" s="128"/>
      <c r="H547" s="40"/>
      <c r="I547" s="40"/>
      <c r="J547" s="157"/>
      <c r="K547" s="40"/>
      <c r="L547" s="40"/>
      <c r="M547" s="40"/>
      <c r="N547" s="41"/>
      <c r="O547" s="41"/>
      <c r="P547" s="226"/>
      <c r="Q547" s="52"/>
      <c r="R547" s="40"/>
      <c r="S547" s="41"/>
      <c r="T547" s="41"/>
      <c r="U547" s="41"/>
      <c r="V547" s="41"/>
      <c r="W547" s="40"/>
      <c r="X547" s="40"/>
      <c r="Y547" s="40"/>
      <c r="Z547" s="40"/>
    </row>
    <row r="548" spans="1:26">
      <c r="A548"/>
      <c r="C548"/>
      <c r="D548" s="128"/>
      <c r="H548" s="40"/>
      <c r="I548" s="40"/>
      <c r="J548" s="157"/>
      <c r="K548" s="40"/>
      <c r="L548" s="40"/>
      <c r="M548" s="40"/>
      <c r="N548" s="41"/>
      <c r="O548" s="41"/>
      <c r="P548" s="226"/>
      <c r="Q548" s="52"/>
      <c r="R548" s="40"/>
      <c r="S548" s="41"/>
      <c r="T548" s="41"/>
      <c r="U548" s="41"/>
      <c r="V548" s="41"/>
      <c r="W548" s="40"/>
      <c r="X548" s="40"/>
      <c r="Y548" s="40"/>
      <c r="Z548" s="40"/>
    </row>
    <row r="549" spans="1:26">
      <c r="A549"/>
      <c r="C549"/>
      <c r="D549" s="128"/>
      <c r="H549" s="40"/>
      <c r="I549" s="40"/>
      <c r="J549" s="157"/>
      <c r="K549" s="40"/>
      <c r="L549" s="40"/>
      <c r="M549" s="40"/>
      <c r="N549" s="41"/>
      <c r="O549" s="41"/>
      <c r="P549" s="226"/>
      <c r="Q549" s="52"/>
      <c r="R549" s="40"/>
      <c r="S549" s="41"/>
      <c r="T549" s="41"/>
      <c r="U549" s="41"/>
      <c r="V549" s="41"/>
      <c r="W549" s="40"/>
      <c r="X549" s="40"/>
      <c r="Y549" s="40"/>
      <c r="Z549" s="40"/>
    </row>
    <row r="550" spans="1:26">
      <c r="A550"/>
      <c r="C550"/>
      <c r="D550" s="128"/>
      <c r="H550" s="40"/>
      <c r="I550" s="40"/>
      <c r="J550" s="157"/>
      <c r="K550" s="40"/>
      <c r="L550" s="40"/>
      <c r="M550" s="40"/>
      <c r="N550" s="41"/>
      <c r="O550" s="41"/>
      <c r="P550" s="226"/>
      <c r="Q550" s="52"/>
      <c r="R550" s="40"/>
      <c r="S550" s="41"/>
      <c r="T550" s="41"/>
      <c r="U550" s="41"/>
      <c r="V550" s="41"/>
      <c r="W550" s="40"/>
      <c r="X550" s="40"/>
      <c r="Y550" s="40"/>
      <c r="Z550" s="40"/>
    </row>
    <row r="551" spans="1:26">
      <c r="A551"/>
      <c r="C551"/>
      <c r="D551" s="128"/>
      <c r="H551" s="40"/>
      <c r="I551" s="40"/>
      <c r="J551" s="157"/>
      <c r="K551" s="40"/>
      <c r="L551" s="40"/>
      <c r="M551" s="40"/>
      <c r="N551" s="41"/>
      <c r="O551" s="41"/>
      <c r="P551" s="226"/>
      <c r="Q551" s="52"/>
      <c r="R551" s="40"/>
      <c r="S551" s="41"/>
      <c r="T551" s="41"/>
      <c r="U551" s="41"/>
      <c r="V551" s="41"/>
      <c r="W551" s="40"/>
      <c r="X551" s="40"/>
      <c r="Y551" s="40"/>
      <c r="Z551" s="40"/>
    </row>
    <row r="552" spans="1:26">
      <c r="A552"/>
      <c r="C552"/>
      <c r="D552" s="128"/>
      <c r="H552" s="40"/>
      <c r="I552" s="40"/>
      <c r="J552" s="157"/>
      <c r="K552" s="40"/>
      <c r="L552" s="40"/>
      <c r="M552" s="40"/>
      <c r="N552" s="41"/>
      <c r="O552" s="41"/>
      <c r="P552" s="226"/>
      <c r="Q552" s="52"/>
      <c r="R552" s="40"/>
      <c r="S552" s="41"/>
      <c r="T552" s="41"/>
      <c r="U552" s="41"/>
      <c r="V552" s="41"/>
      <c r="W552" s="40"/>
      <c r="X552" s="40"/>
      <c r="Y552" s="40"/>
      <c r="Z552" s="40"/>
    </row>
    <row r="553" spans="1:26">
      <c r="A553"/>
      <c r="C553"/>
      <c r="D553" s="128"/>
      <c r="H553" s="40"/>
      <c r="I553" s="40"/>
      <c r="J553" s="157"/>
      <c r="K553" s="40"/>
      <c r="L553" s="40"/>
      <c r="M553" s="40"/>
      <c r="N553" s="41"/>
      <c r="O553" s="41"/>
      <c r="P553" s="226"/>
      <c r="Q553" s="52"/>
      <c r="R553" s="40"/>
      <c r="S553" s="41"/>
      <c r="T553" s="41"/>
      <c r="U553" s="41"/>
      <c r="V553" s="41"/>
      <c r="W553" s="40"/>
      <c r="X553" s="40"/>
      <c r="Y553" s="40"/>
      <c r="Z553" s="40"/>
    </row>
    <row r="554" spans="1:26">
      <c r="A554"/>
      <c r="C554"/>
      <c r="D554" s="128"/>
      <c r="H554" s="40"/>
      <c r="I554" s="40"/>
      <c r="J554" s="157"/>
      <c r="K554" s="40"/>
      <c r="L554" s="40"/>
      <c r="M554" s="40"/>
      <c r="N554" s="41"/>
      <c r="O554" s="41"/>
      <c r="P554" s="226"/>
      <c r="Q554" s="52"/>
      <c r="R554" s="40"/>
      <c r="S554" s="41"/>
      <c r="T554" s="41"/>
      <c r="U554" s="41"/>
      <c r="V554" s="41"/>
      <c r="W554" s="40"/>
      <c r="X554" s="40"/>
      <c r="Y554" s="40"/>
      <c r="Z554" s="40"/>
    </row>
    <row r="555" spans="1:26">
      <c r="A555"/>
      <c r="C555"/>
      <c r="D555" s="128"/>
      <c r="H555" s="40"/>
      <c r="I555" s="40"/>
      <c r="J555" s="157"/>
      <c r="K555" s="40"/>
      <c r="L555" s="40"/>
      <c r="M555" s="40"/>
      <c r="N555" s="41"/>
      <c r="O555" s="41"/>
      <c r="P555" s="226"/>
      <c r="Q555" s="52"/>
      <c r="R555" s="40"/>
      <c r="S555" s="41"/>
      <c r="T555" s="41"/>
      <c r="U555" s="41"/>
      <c r="V555" s="41"/>
      <c r="W555" s="40"/>
      <c r="X555" s="40"/>
      <c r="Y555" s="40"/>
      <c r="Z555" s="40"/>
    </row>
    <row r="556" spans="1:26">
      <c r="A556"/>
      <c r="C556"/>
      <c r="D556" s="128"/>
      <c r="H556" s="40"/>
      <c r="I556" s="40"/>
      <c r="J556" s="157"/>
      <c r="K556" s="40"/>
      <c r="L556" s="40"/>
      <c r="M556" s="40"/>
      <c r="N556" s="41"/>
      <c r="O556" s="41"/>
      <c r="P556" s="226"/>
      <c r="Q556" s="52"/>
      <c r="R556" s="40"/>
      <c r="S556" s="41"/>
      <c r="T556" s="41"/>
      <c r="U556" s="41"/>
      <c r="V556" s="41"/>
      <c r="W556" s="40"/>
      <c r="X556" s="40"/>
      <c r="Y556" s="40"/>
      <c r="Z556" s="40"/>
    </row>
    <row r="557" spans="1:26">
      <c r="A557"/>
      <c r="C557"/>
      <c r="D557" s="128"/>
      <c r="H557" s="40"/>
      <c r="I557" s="40"/>
      <c r="J557" s="157"/>
      <c r="K557" s="40"/>
      <c r="L557" s="40"/>
      <c r="M557" s="40"/>
      <c r="N557" s="41"/>
      <c r="O557" s="41"/>
      <c r="P557" s="226"/>
      <c r="Q557" s="52"/>
      <c r="R557" s="40"/>
      <c r="S557" s="41"/>
      <c r="T557" s="41"/>
      <c r="U557" s="41"/>
      <c r="V557" s="41"/>
      <c r="W557" s="40"/>
      <c r="X557" s="40"/>
      <c r="Y557" s="40"/>
      <c r="Z557" s="40"/>
    </row>
    <row r="558" spans="1:26">
      <c r="A558"/>
      <c r="C558"/>
      <c r="D558" s="128"/>
      <c r="H558" s="40"/>
      <c r="I558" s="40"/>
      <c r="J558" s="157"/>
      <c r="K558" s="40"/>
      <c r="L558" s="40"/>
      <c r="M558" s="40"/>
      <c r="N558" s="41"/>
      <c r="O558" s="41"/>
      <c r="P558" s="226"/>
      <c r="Q558" s="52"/>
      <c r="R558" s="40"/>
      <c r="S558" s="41"/>
      <c r="T558" s="41"/>
      <c r="U558" s="41"/>
      <c r="V558" s="41"/>
      <c r="W558" s="40"/>
      <c r="X558" s="40"/>
      <c r="Y558" s="40"/>
      <c r="Z558" s="40"/>
    </row>
    <row r="559" spans="1:26">
      <c r="A559"/>
      <c r="C559"/>
      <c r="D559" s="128"/>
      <c r="H559" s="40"/>
      <c r="I559" s="40"/>
      <c r="J559" s="157"/>
      <c r="K559" s="40"/>
      <c r="L559" s="40"/>
      <c r="M559" s="40"/>
      <c r="N559" s="41"/>
      <c r="O559" s="41"/>
      <c r="P559" s="226"/>
      <c r="Q559" s="52"/>
      <c r="R559" s="40"/>
      <c r="S559" s="41"/>
      <c r="T559" s="41"/>
      <c r="U559" s="41"/>
      <c r="V559" s="41"/>
      <c r="W559" s="40"/>
      <c r="X559" s="40"/>
      <c r="Y559" s="40"/>
      <c r="Z559" s="40"/>
    </row>
    <row r="560" spans="1:26">
      <c r="A560"/>
      <c r="C560"/>
      <c r="D560" s="128"/>
      <c r="H560" s="40"/>
      <c r="I560" s="40"/>
      <c r="J560" s="157"/>
      <c r="K560" s="40"/>
      <c r="L560" s="40"/>
      <c r="M560" s="40"/>
      <c r="N560" s="41"/>
      <c r="O560" s="41"/>
      <c r="P560" s="226"/>
      <c r="Q560" s="52"/>
      <c r="R560" s="40"/>
      <c r="S560" s="41"/>
      <c r="T560" s="41"/>
      <c r="U560" s="41"/>
      <c r="V560" s="41"/>
      <c r="W560" s="40"/>
      <c r="X560" s="40"/>
      <c r="Y560" s="40"/>
      <c r="Z560" s="40"/>
    </row>
    <row r="561" spans="1:26">
      <c r="A561"/>
      <c r="C561"/>
      <c r="D561" s="128"/>
      <c r="H561" s="40"/>
      <c r="I561" s="40"/>
      <c r="J561" s="157"/>
      <c r="K561" s="40"/>
      <c r="L561" s="40"/>
      <c r="M561" s="40"/>
      <c r="N561" s="41"/>
      <c r="O561" s="41"/>
      <c r="P561" s="226"/>
      <c r="Q561" s="52"/>
      <c r="R561" s="40"/>
      <c r="S561" s="41"/>
      <c r="T561" s="41"/>
      <c r="U561" s="41"/>
      <c r="V561" s="41"/>
      <c r="W561" s="40"/>
      <c r="X561" s="40"/>
      <c r="Y561" s="40"/>
      <c r="Z561" s="40"/>
    </row>
    <row r="562" spans="1:26">
      <c r="A562"/>
      <c r="C562"/>
      <c r="D562" s="128"/>
      <c r="H562" s="40"/>
      <c r="I562" s="40"/>
      <c r="J562" s="157"/>
      <c r="K562" s="40"/>
      <c r="L562" s="40"/>
      <c r="M562" s="40"/>
      <c r="N562" s="41"/>
      <c r="O562" s="41"/>
      <c r="P562" s="226"/>
      <c r="Q562" s="52"/>
      <c r="R562" s="40"/>
      <c r="S562" s="41"/>
      <c r="T562" s="41"/>
      <c r="U562" s="41"/>
      <c r="V562" s="41"/>
      <c r="W562" s="40"/>
      <c r="X562" s="40"/>
      <c r="Y562" s="40"/>
      <c r="Z562" s="40"/>
    </row>
    <row r="563" spans="1:26">
      <c r="A563"/>
      <c r="C563"/>
      <c r="D563" s="128"/>
      <c r="H563" s="40"/>
      <c r="I563" s="40"/>
      <c r="J563" s="157"/>
      <c r="K563" s="40"/>
      <c r="L563" s="40"/>
      <c r="M563" s="40"/>
      <c r="N563" s="41"/>
      <c r="O563" s="41"/>
      <c r="P563" s="226"/>
      <c r="Q563" s="52"/>
      <c r="R563" s="40"/>
      <c r="S563" s="41"/>
      <c r="T563" s="41"/>
      <c r="U563" s="41"/>
      <c r="V563" s="41"/>
      <c r="W563" s="40"/>
      <c r="X563" s="40"/>
      <c r="Y563" s="40"/>
      <c r="Z563" s="40"/>
    </row>
    <row r="564" spans="1:26">
      <c r="A564"/>
      <c r="C564"/>
      <c r="D564" s="128"/>
      <c r="H564" s="40"/>
      <c r="I564" s="40"/>
      <c r="J564" s="157"/>
      <c r="K564" s="40"/>
      <c r="L564" s="40"/>
      <c r="M564" s="40"/>
      <c r="N564" s="41"/>
      <c r="O564" s="41"/>
      <c r="P564" s="226"/>
      <c r="Q564" s="52"/>
      <c r="R564" s="40"/>
      <c r="S564" s="41"/>
      <c r="T564" s="41"/>
      <c r="U564" s="41"/>
      <c r="V564" s="41"/>
      <c r="W564" s="40"/>
      <c r="X564" s="40"/>
      <c r="Y564" s="40"/>
      <c r="Z564" s="40"/>
    </row>
    <row r="565" spans="1:26">
      <c r="A565"/>
      <c r="C565"/>
      <c r="D565" s="128"/>
      <c r="H565" s="40"/>
      <c r="I565" s="40"/>
      <c r="J565" s="157"/>
      <c r="K565" s="40"/>
      <c r="L565" s="40"/>
      <c r="M565" s="40"/>
      <c r="N565" s="41"/>
      <c r="O565" s="41"/>
      <c r="P565" s="226"/>
      <c r="Q565" s="52"/>
      <c r="R565" s="40"/>
      <c r="S565" s="41"/>
      <c r="T565" s="41"/>
      <c r="U565" s="41"/>
      <c r="V565" s="41"/>
      <c r="W565" s="40"/>
      <c r="X565" s="40"/>
      <c r="Y565" s="40"/>
      <c r="Z565" s="40"/>
    </row>
    <row r="566" spans="1:26">
      <c r="A566"/>
      <c r="C566"/>
      <c r="D566" s="128"/>
      <c r="H566" s="40"/>
      <c r="I566" s="40"/>
      <c r="J566" s="157"/>
      <c r="K566" s="40"/>
      <c r="L566" s="40"/>
      <c r="M566" s="40"/>
      <c r="N566" s="41"/>
      <c r="O566" s="41"/>
      <c r="P566" s="226"/>
      <c r="Q566" s="52"/>
      <c r="R566" s="40"/>
      <c r="S566" s="41"/>
      <c r="T566" s="41"/>
      <c r="U566" s="41"/>
      <c r="V566" s="41"/>
      <c r="W566" s="40"/>
      <c r="X566" s="40"/>
      <c r="Y566" s="40"/>
      <c r="Z566" s="40"/>
    </row>
    <row r="567" spans="1:26">
      <c r="A567"/>
      <c r="C567"/>
      <c r="D567" s="128"/>
      <c r="H567" s="40"/>
      <c r="I567" s="40"/>
      <c r="J567" s="157"/>
      <c r="K567" s="40"/>
      <c r="L567" s="40"/>
      <c r="M567" s="40"/>
      <c r="N567" s="41"/>
      <c r="O567" s="41"/>
      <c r="P567" s="226"/>
      <c r="Q567" s="52"/>
      <c r="R567" s="40"/>
      <c r="S567" s="41"/>
      <c r="T567" s="41"/>
      <c r="U567" s="41"/>
      <c r="V567" s="41"/>
      <c r="W567" s="40"/>
      <c r="X567" s="40"/>
      <c r="Y567" s="40"/>
      <c r="Z567" s="40"/>
    </row>
    <row r="568" spans="1:26">
      <c r="A568"/>
      <c r="C568"/>
      <c r="D568" s="128"/>
      <c r="H568" s="40"/>
      <c r="I568" s="40"/>
      <c r="J568" s="157"/>
      <c r="K568" s="40"/>
      <c r="L568" s="40"/>
      <c r="M568" s="40"/>
      <c r="N568" s="41"/>
      <c r="O568" s="41"/>
      <c r="P568" s="226"/>
      <c r="Q568" s="52"/>
      <c r="R568" s="40"/>
      <c r="S568" s="41"/>
      <c r="T568" s="41"/>
      <c r="U568" s="41"/>
      <c r="V568" s="41"/>
      <c r="W568" s="40"/>
      <c r="X568" s="40"/>
      <c r="Y568" s="40"/>
      <c r="Z568" s="40"/>
    </row>
    <row r="569" spans="1:26">
      <c r="A569"/>
      <c r="C569"/>
      <c r="D569" s="128"/>
      <c r="H569" s="40"/>
      <c r="I569" s="40"/>
      <c r="J569" s="157"/>
      <c r="K569" s="40"/>
      <c r="L569" s="40"/>
      <c r="M569" s="40"/>
      <c r="N569" s="41"/>
      <c r="O569" s="41"/>
      <c r="P569" s="226"/>
      <c r="Q569" s="52"/>
      <c r="R569" s="40"/>
      <c r="S569" s="41"/>
      <c r="T569" s="41"/>
      <c r="U569" s="41"/>
      <c r="V569" s="41"/>
      <c r="W569" s="40"/>
      <c r="X569" s="40"/>
      <c r="Y569" s="40"/>
      <c r="Z569" s="40"/>
    </row>
    <row r="570" spans="1:26">
      <c r="A570"/>
      <c r="C570"/>
      <c r="D570" s="128"/>
      <c r="H570" s="40"/>
      <c r="I570" s="40"/>
      <c r="J570" s="157"/>
      <c r="K570" s="40"/>
      <c r="L570" s="40"/>
      <c r="M570" s="40"/>
      <c r="N570" s="41"/>
      <c r="O570" s="41"/>
      <c r="P570" s="226"/>
      <c r="Q570" s="52"/>
      <c r="R570" s="40"/>
      <c r="S570" s="41"/>
      <c r="T570" s="41"/>
      <c r="U570" s="41"/>
      <c r="V570" s="41"/>
      <c r="W570" s="40"/>
      <c r="X570" s="40"/>
      <c r="Y570" s="40"/>
      <c r="Z570" s="40"/>
    </row>
    <row r="571" spans="1:26">
      <c r="A571"/>
      <c r="C571"/>
      <c r="D571" s="128"/>
      <c r="H571" s="40"/>
      <c r="I571" s="40"/>
      <c r="J571" s="157"/>
      <c r="K571" s="40"/>
      <c r="L571" s="40"/>
      <c r="M571" s="40"/>
      <c r="N571" s="41"/>
      <c r="O571" s="41"/>
      <c r="P571" s="226"/>
      <c r="Q571" s="52"/>
      <c r="R571" s="40"/>
      <c r="S571" s="41"/>
      <c r="T571" s="41"/>
      <c r="U571" s="41"/>
      <c r="V571" s="41"/>
      <c r="W571" s="40"/>
      <c r="X571" s="40"/>
      <c r="Y571" s="40"/>
      <c r="Z571" s="40"/>
    </row>
    <row r="572" spans="1:26">
      <c r="A572"/>
      <c r="C572"/>
      <c r="D572" s="128"/>
      <c r="H572" s="40"/>
      <c r="I572" s="40"/>
      <c r="J572" s="157"/>
      <c r="K572" s="40"/>
      <c r="L572" s="40"/>
      <c r="M572" s="40"/>
      <c r="N572" s="41"/>
      <c r="O572" s="41"/>
      <c r="P572" s="226"/>
      <c r="Q572" s="52"/>
      <c r="R572" s="40"/>
      <c r="S572" s="41"/>
      <c r="T572" s="41"/>
      <c r="U572" s="41"/>
      <c r="V572" s="41"/>
      <c r="W572" s="40"/>
      <c r="X572" s="40"/>
      <c r="Y572" s="40"/>
      <c r="Z572" s="40"/>
    </row>
    <row r="573" spans="1:26">
      <c r="A573"/>
      <c r="C573"/>
      <c r="D573" s="128"/>
      <c r="H573" s="40"/>
      <c r="I573" s="40"/>
      <c r="J573" s="157"/>
      <c r="K573" s="40"/>
      <c r="L573" s="40"/>
      <c r="M573" s="40"/>
      <c r="N573" s="41"/>
      <c r="O573" s="41"/>
      <c r="P573" s="226"/>
      <c r="Q573" s="52"/>
      <c r="R573" s="40"/>
      <c r="S573" s="41"/>
      <c r="T573" s="41"/>
      <c r="U573" s="41"/>
      <c r="V573" s="41"/>
      <c r="W573" s="40"/>
      <c r="X573" s="40"/>
      <c r="Y573" s="40"/>
      <c r="Z573" s="40"/>
    </row>
    <row r="574" spans="1:26">
      <c r="A574"/>
      <c r="C574"/>
      <c r="D574" s="128"/>
      <c r="H574" s="40"/>
      <c r="I574" s="40"/>
      <c r="J574" s="157"/>
      <c r="K574" s="40"/>
      <c r="L574" s="40"/>
      <c r="M574" s="40"/>
      <c r="N574" s="41"/>
      <c r="O574" s="41"/>
      <c r="P574" s="226"/>
      <c r="Q574" s="52"/>
      <c r="R574" s="40"/>
      <c r="S574" s="41"/>
      <c r="T574" s="41"/>
      <c r="U574" s="41"/>
      <c r="V574" s="41"/>
      <c r="W574" s="40"/>
      <c r="X574" s="40"/>
      <c r="Y574" s="40"/>
      <c r="Z574" s="40"/>
    </row>
    <row r="575" spans="1:26">
      <c r="A575"/>
      <c r="C575"/>
      <c r="D575" s="128"/>
      <c r="H575" s="40"/>
      <c r="I575" s="40"/>
      <c r="J575" s="157"/>
      <c r="K575" s="40"/>
      <c r="L575" s="40"/>
      <c r="M575" s="40"/>
      <c r="N575" s="41"/>
      <c r="O575" s="41"/>
      <c r="P575" s="226"/>
      <c r="Q575" s="52"/>
      <c r="R575" s="40"/>
      <c r="S575" s="41"/>
      <c r="T575" s="41"/>
      <c r="U575" s="41"/>
      <c r="V575" s="41"/>
      <c r="W575" s="40"/>
      <c r="X575" s="40"/>
      <c r="Y575" s="40"/>
      <c r="Z575" s="40"/>
    </row>
    <row r="576" spans="1:26">
      <c r="A576"/>
      <c r="C576"/>
      <c r="D576" s="128"/>
      <c r="H576" s="40"/>
      <c r="I576" s="40"/>
      <c r="J576" s="157"/>
      <c r="K576" s="40"/>
      <c r="L576" s="40"/>
      <c r="M576" s="40"/>
      <c r="N576" s="41"/>
      <c r="O576" s="41"/>
      <c r="P576" s="226"/>
      <c r="Q576" s="52"/>
      <c r="R576" s="40"/>
      <c r="S576" s="41"/>
      <c r="T576" s="41"/>
      <c r="U576" s="41"/>
      <c r="V576" s="41"/>
      <c r="W576" s="40"/>
      <c r="X576" s="40"/>
      <c r="Y576" s="40"/>
      <c r="Z576" s="40"/>
    </row>
    <row r="577" spans="1:26">
      <c r="A577"/>
      <c r="C577"/>
      <c r="D577" s="128"/>
      <c r="H577" s="40"/>
      <c r="I577" s="40"/>
      <c r="J577" s="157"/>
      <c r="K577" s="40"/>
      <c r="L577" s="40"/>
      <c r="M577" s="40"/>
      <c r="N577" s="41"/>
      <c r="O577" s="41"/>
      <c r="P577" s="226"/>
      <c r="Q577" s="52"/>
      <c r="R577" s="40"/>
      <c r="S577" s="41"/>
      <c r="T577" s="41"/>
      <c r="U577" s="41"/>
      <c r="V577" s="41"/>
      <c r="W577" s="40"/>
      <c r="X577" s="40"/>
      <c r="Y577" s="40"/>
      <c r="Z577" s="40"/>
    </row>
    <row r="578" spans="1:26">
      <c r="A578"/>
      <c r="C578"/>
      <c r="D578" s="128"/>
      <c r="H578" s="40"/>
      <c r="I578" s="40"/>
      <c r="J578" s="157"/>
      <c r="K578" s="40"/>
      <c r="L578" s="40"/>
      <c r="M578" s="40"/>
      <c r="N578" s="41"/>
      <c r="O578" s="41"/>
      <c r="P578" s="226"/>
      <c r="Q578" s="52"/>
      <c r="R578" s="40"/>
      <c r="S578" s="41"/>
      <c r="T578" s="41"/>
      <c r="U578" s="41"/>
      <c r="V578" s="41"/>
      <c r="W578" s="40"/>
      <c r="X578" s="40"/>
      <c r="Y578" s="40"/>
      <c r="Z578" s="40"/>
    </row>
    <row r="579" spans="1:26">
      <c r="A579"/>
      <c r="C579"/>
      <c r="D579" s="128"/>
      <c r="H579" s="40"/>
      <c r="I579" s="40"/>
      <c r="J579" s="157"/>
      <c r="K579" s="40"/>
      <c r="L579" s="40"/>
      <c r="M579" s="40"/>
      <c r="N579" s="41"/>
      <c r="O579" s="41"/>
      <c r="P579" s="226"/>
      <c r="Q579" s="52"/>
      <c r="R579" s="40"/>
      <c r="S579" s="41"/>
      <c r="T579" s="41"/>
      <c r="U579" s="41"/>
      <c r="V579" s="41"/>
      <c r="W579" s="40"/>
      <c r="X579" s="40"/>
      <c r="Y579" s="40"/>
      <c r="Z579" s="40"/>
    </row>
    <row r="580" spans="1:26">
      <c r="A580"/>
      <c r="C580"/>
      <c r="D580" s="128"/>
      <c r="H580" s="40"/>
      <c r="I580" s="40"/>
      <c r="J580" s="157"/>
      <c r="K580" s="40"/>
      <c r="L580" s="40"/>
      <c r="M580" s="40"/>
      <c r="N580" s="41"/>
      <c r="O580" s="41"/>
      <c r="P580" s="226"/>
      <c r="Q580" s="52"/>
      <c r="R580" s="40"/>
      <c r="S580" s="41"/>
      <c r="T580" s="41"/>
      <c r="U580" s="41"/>
      <c r="V580" s="41"/>
      <c r="W580" s="40"/>
      <c r="X580" s="40"/>
      <c r="Y580" s="40"/>
      <c r="Z580" s="40"/>
    </row>
    <row r="581" spans="1:26">
      <c r="A581"/>
      <c r="C581"/>
      <c r="D581" s="128"/>
      <c r="H581" s="40"/>
      <c r="I581" s="40"/>
      <c r="J581" s="157"/>
      <c r="K581" s="40"/>
      <c r="L581" s="40"/>
      <c r="M581" s="40"/>
      <c r="N581" s="41"/>
      <c r="O581" s="41"/>
      <c r="P581" s="226"/>
      <c r="Q581" s="52"/>
      <c r="R581" s="40"/>
      <c r="S581" s="41"/>
      <c r="T581" s="41"/>
      <c r="U581" s="41"/>
      <c r="V581" s="41"/>
      <c r="W581" s="40"/>
      <c r="X581" s="40"/>
      <c r="Y581" s="40"/>
      <c r="Z581" s="40"/>
    </row>
    <row r="582" spans="1:26">
      <c r="A582"/>
      <c r="C582"/>
      <c r="D582" s="128"/>
      <c r="H582" s="40"/>
      <c r="I582" s="40"/>
      <c r="J582" s="157"/>
      <c r="K582" s="40"/>
      <c r="L582" s="40"/>
      <c r="M582" s="40"/>
      <c r="N582" s="41"/>
      <c r="O582" s="41"/>
      <c r="P582" s="226"/>
      <c r="Q582" s="52"/>
      <c r="R582" s="40"/>
      <c r="S582" s="41"/>
      <c r="T582" s="41"/>
      <c r="U582" s="41"/>
      <c r="V582" s="41"/>
      <c r="W582" s="40"/>
      <c r="X582" s="40"/>
      <c r="Y582" s="40"/>
      <c r="Z582" s="40"/>
    </row>
    <row r="583" spans="1:26">
      <c r="A583"/>
      <c r="C583"/>
      <c r="D583" s="128"/>
      <c r="H583" s="40"/>
      <c r="I583" s="40"/>
      <c r="J583" s="157"/>
      <c r="K583" s="40"/>
      <c r="L583" s="40"/>
      <c r="M583" s="40"/>
      <c r="N583" s="41"/>
      <c r="O583" s="41"/>
      <c r="P583" s="226"/>
      <c r="Q583" s="52"/>
      <c r="R583" s="40"/>
      <c r="S583" s="41"/>
      <c r="T583" s="41"/>
      <c r="U583" s="41"/>
      <c r="V583" s="41"/>
      <c r="W583" s="40"/>
      <c r="X583" s="40"/>
      <c r="Y583" s="40"/>
      <c r="Z583" s="40"/>
    </row>
    <row r="584" spans="1:26">
      <c r="A584"/>
      <c r="C584"/>
      <c r="D584" s="128"/>
      <c r="H584" s="40"/>
      <c r="I584" s="40"/>
      <c r="J584" s="157"/>
      <c r="K584" s="40"/>
      <c r="L584" s="40"/>
      <c r="M584" s="40"/>
      <c r="N584" s="41"/>
      <c r="O584" s="41"/>
      <c r="P584" s="226"/>
      <c r="Q584" s="52"/>
      <c r="R584" s="40"/>
      <c r="S584" s="41"/>
      <c r="T584" s="41"/>
      <c r="U584" s="41"/>
      <c r="V584" s="41"/>
      <c r="W584" s="40"/>
      <c r="X584" s="40"/>
      <c r="Y584" s="40"/>
      <c r="Z584" s="40"/>
    </row>
    <row r="585" spans="1:26">
      <c r="A585"/>
      <c r="C585"/>
      <c r="D585" s="128"/>
      <c r="H585" s="40"/>
      <c r="I585" s="40"/>
      <c r="J585" s="157"/>
      <c r="K585" s="40"/>
      <c r="L585" s="40"/>
      <c r="M585" s="40"/>
      <c r="N585" s="41"/>
      <c r="O585" s="41"/>
      <c r="P585" s="226"/>
      <c r="Q585" s="52"/>
      <c r="R585" s="40"/>
      <c r="S585" s="41"/>
      <c r="T585" s="41"/>
      <c r="U585" s="41"/>
      <c r="V585" s="41"/>
      <c r="W585" s="40"/>
      <c r="X585" s="40"/>
      <c r="Y585" s="40"/>
      <c r="Z585" s="40"/>
    </row>
    <row r="586" spans="1:26">
      <c r="A586"/>
      <c r="C586"/>
      <c r="D586" s="128"/>
      <c r="H586" s="40"/>
      <c r="I586" s="40"/>
      <c r="J586" s="157"/>
      <c r="K586" s="40"/>
      <c r="L586" s="40"/>
      <c r="M586" s="40"/>
      <c r="N586" s="41"/>
      <c r="O586" s="41"/>
      <c r="P586" s="226"/>
      <c r="Q586" s="52"/>
      <c r="R586" s="40"/>
      <c r="S586" s="41"/>
      <c r="T586" s="41"/>
      <c r="U586" s="41"/>
      <c r="V586" s="41"/>
      <c r="W586" s="40"/>
      <c r="X586" s="40"/>
      <c r="Y586" s="40"/>
      <c r="Z586" s="40"/>
    </row>
    <row r="587" spans="1:26">
      <c r="A587"/>
      <c r="C587"/>
      <c r="D587" s="128"/>
      <c r="H587" s="40"/>
      <c r="I587" s="40"/>
      <c r="J587" s="157"/>
      <c r="K587" s="40"/>
      <c r="L587" s="40"/>
      <c r="M587" s="40"/>
      <c r="N587" s="41"/>
      <c r="O587" s="41"/>
      <c r="P587" s="226"/>
      <c r="Q587" s="52"/>
      <c r="R587" s="40"/>
      <c r="S587" s="41"/>
      <c r="T587" s="41"/>
      <c r="U587" s="41"/>
      <c r="V587" s="41"/>
      <c r="W587" s="40"/>
      <c r="X587" s="40"/>
      <c r="Y587" s="40"/>
      <c r="Z587" s="40"/>
    </row>
    <row r="588" spans="1:26">
      <c r="A588"/>
      <c r="C588"/>
      <c r="D588" s="128"/>
      <c r="H588" s="40"/>
      <c r="I588" s="40"/>
      <c r="J588" s="157"/>
      <c r="K588" s="40"/>
      <c r="L588" s="40"/>
      <c r="M588" s="40"/>
      <c r="N588" s="41"/>
      <c r="O588" s="41"/>
      <c r="P588" s="226"/>
      <c r="Q588" s="52"/>
      <c r="R588" s="40"/>
      <c r="S588" s="41"/>
      <c r="T588" s="41"/>
      <c r="U588" s="41"/>
      <c r="V588" s="41"/>
      <c r="W588" s="40"/>
      <c r="X588" s="40"/>
      <c r="Y588" s="40"/>
      <c r="Z588" s="40"/>
    </row>
    <row r="589" spans="1:26">
      <c r="A589"/>
      <c r="C589"/>
      <c r="D589" s="128"/>
      <c r="H589" s="40"/>
      <c r="I589" s="40"/>
      <c r="J589" s="157"/>
      <c r="K589" s="40"/>
      <c r="L589" s="40"/>
      <c r="M589" s="40"/>
      <c r="N589" s="41"/>
      <c r="O589" s="41"/>
      <c r="P589" s="226"/>
      <c r="Q589" s="52"/>
      <c r="R589" s="40"/>
      <c r="S589" s="41"/>
      <c r="T589" s="41"/>
      <c r="U589" s="41"/>
      <c r="V589" s="41"/>
      <c r="W589" s="40"/>
      <c r="X589" s="40"/>
      <c r="Y589" s="40"/>
      <c r="Z589" s="40"/>
    </row>
    <row r="590" spans="1:26">
      <c r="A590"/>
      <c r="C590"/>
      <c r="D590" s="128"/>
      <c r="H590" s="40"/>
      <c r="I590" s="40"/>
      <c r="J590" s="157"/>
      <c r="K590" s="40"/>
      <c r="L590" s="40"/>
      <c r="M590" s="40"/>
      <c r="N590" s="41"/>
      <c r="O590" s="41"/>
      <c r="P590" s="226"/>
      <c r="Q590" s="52"/>
      <c r="R590" s="40"/>
      <c r="S590" s="41"/>
      <c r="T590" s="41"/>
      <c r="U590" s="41"/>
      <c r="V590" s="41"/>
      <c r="W590" s="40"/>
      <c r="X590" s="40"/>
      <c r="Y590" s="40"/>
      <c r="Z590" s="40"/>
    </row>
    <row r="591" spans="1:26">
      <c r="A591"/>
      <c r="C591"/>
      <c r="D591" s="128"/>
      <c r="H591" s="40"/>
      <c r="I591" s="40"/>
      <c r="J591" s="157"/>
      <c r="K591" s="40"/>
      <c r="L591" s="40"/>
      <c r="M591" s="40"/>
      <c r="N591" s="41"/>
      <c r="O591" s="41"/>
      <c r="P591" s="226"/>
      <c r="Q591" s="52"/>
      <c r="R591" s="40"/>
      <c r="S591" s="41"/>
      <c r="T591" s="41"/>
      <c r="U591" s="41"/>
      <c r="V591" s="41"/>
      <c r="W591" s="40"/>
      <c r="X591" s="40"/>
      <c r="Y591" s="40"/>
      <c r="Z591" s="40"/>
    </row>
    <row r="592" spans="1:26">
      <c r="A592"/>
      <c r="C592"/>
      <c r="D592" s="128"/>
      <c r="H592" s="40"/>
      <c r="I592" s="40"/>
      <c r="J592" s="157"/>
      <c r="K592" s="40"/>
      <c r="L592" s="40"/>
      <c r="M592" s="40"/>
      <c r="N592" s="41"/>
      <c r="O592" s="41"/>
      <c r="P592" s="226"/>
      <c r="Q592" s="52"/>
      <c r="R592" s="40"/>
      <c r="S592" s="41"/>
      <c r="T592" s="41"/>
      <c r="U592" s="41"/>
      <c r="V592" s="41"/>
      <c r="W592" s="40"/>
      <c r="X592" s="40"/>
      <c r="Y592" s="40"/>
      <c r="Z592" s="40"/>
    </row>
    <row r="593" spans="1:26">
      <c r="A593"/>
      <c r="C593"/>
      <c r="D593" s="128"/>
      <c r="H593" s="40"/>
      <c r="I593" s="40"/>
      <c r="J593" s="157"/>
      <c r="K593" s="40"/>
      <c r="L593" s="40"/>
      <c r="M593" s="40"/>
      <c r="N593" s="41"/>
      <c r="O593" s="41"/>
      <c r="P593" s="226"/>
      <c r="Q593" s="52"/>
      <c r="R593" s="40"/>
      <c r="S593" s="41"/>
      <c r="T593" s="41"/>
      <c r="U593" s="41"/>
      <c r="V593" s="41"/>
      <c r="W593" s="40"/>
      <c r="X593" s="40"/>
      <c r="Y593" s="40"/>
      <c r="Z593" s="40"/>
    </row>
    <row r="594" spans="1:26">
      <c r="A594"/>
      <c r="C594"/>
      <c r="D594" s="128"/>
      <c r="H594" s="40"/>
      <c r="I594" s="40"/>
      <c r="J594" s="157"/>
      <c r="K594" s="40"/>
      <c r="L594" s="40"/>
      <c r="M594" s="40"/>
      <c r="N594" s="41"/>
      <c r="O594" s="41"/>
      <c r="P594" s="226"/>
      <c r="Q594" s="52"/>
      <c r="R594" s="40"/>
      <c r="S594" s="41"/>
      <c r="T594" s="41"/>
      <c r="U594" s="41"/>
      <c r="V594" s="41"/>
      <c r="W594" s="40"/>
      <c r="X594" s="40"/>
      <c r="Y594" s="40"/>
      <c r="Z594" s="40"/>
    </row>
    <row r="595" spans="1:26">
      <c r="A595"/>
      <c r="C595"/>
      <c r="D595" s="128"/>
      <c r="H595" s="40"/>
      <c r="I595" s="40"/>
      <c r="J595" s="157"/>
      <c r="K595" s="40"/>
      <c r="L595" s="40"/>
      <c r="M595" s="40"/>
      <c r="N595" s="41"/>
      <c r="O595" s="41"/>
      <c r="P595" s="226"/>
      <c r="Q595" s="52"/>
      <c r="R595" s="40"/>
      <c r="S595" s="41"/>
      <c r="T595" s="41"/>
      <c r="U595" s="41"/>
      <c r="V595" s="41"/>
      <c r="W595" s="40"/>
      <c r="X595" s="40"/>
      <c r="Y595" s="40"/>
      <c r="Z595" s="40"/>
    </row>
    <row r="596" spans="1:26">
      <c r="A596"/>
      <c r="C596"/>
      <c r="D596" s="128"/>
      <c r="H596" s="40"/>
      <c r="I596" s="40"/>
      <c r="J596" s="157"/>
      <c r="K596" s="40"/>
      <c r="L596" s="40"/>
      <c r="M596" s="40"/>
      <c r="N596" s="41"/>
      <c r="O596" s="41"/>
      <c r="P596" s="226"/>
      <c r="Q596" s="52"/>
      <c r="R596" s="40"/>
      <c r="S596" s="41"/>
      <c r="T596" s="41"/>
      <c r="U596" s="41"/>
      <c r="V596" s="41"/>
      <c r="W596" s="40"/>
      <c r="X596" s="40"/>
      <c r="Y596" s="40"/>
      <c r="Z596" s="40"/>
    </row>
    <row r="597" spans="1:26">
      <c r="A597"/>
      <c r="C597"/>
      <c r="D597" s="128"/>
      <c r="H597" s="40"/>
      <c r="I597" s="40"/>
      <c r="J597" s="157"/>
      <c r="K597" s="40"/>
      <c r="L597" s="40"/>
      <c r="M597" s="40"/>
      <c r="N597" s="41"/>
      <c r="O597" s="41"/>
      <c r="P597" s="226"/>
      <c r="Q597" s="52"/>
      <c r="R597" s="40"/>
      <c r="S597" s="41"/>
      <c r="T597" s="41"/>
      <c r="U597" s="41"/>
      <c r="V597" s="41"/>
      <c r="W597" s="40"/>
      <c r="X597" s="40"/>
      <c r="Y597" s="40"/>
      <c r="Z597" s="40"/>
    </row>
    <row r="598" spans="1:26">
      <c r="A598"/>
      <c r="C598"/>
      <c r="D598" s="128"/>
      <c r="H598" s="40"/>
      <c r="I598" s="40"/>
      <c r="J598" s="157"/>
      <c r="K598" s="40"/>
      <c r="L598" s="40"/>
      <c r="M598" s="40"/>
      <c r="N598" s="41"/>
      <c r="O598" s="41"/>
      <c r="P598" s="226"/>
      <c r="Q598" s="52"/>
      <c r="R598" s="40"/>
      <c r="S598" s="41"/>
      <c r="T598" s="41"/>
      <c r="U598" s="41"/>
      <c r="V598" s="41"/>
      <c r="W598" s="40"/>
      <c r="X598" s="40"/>
      <c r="Y598" s="40"/>
      <c r="Z598" s="40"/>
    </row>
    <row r="599" spans="1:26">
      <c r="A599"/>
      <c r="C599"/>
      <c r="D599" s="128"/>
      <c r="H599" s="40"/>
      <c r="I599" s="40"/>
      <c r="J599" s="157"/>
      <c r="K599" s="40"/>
      <c r="L599" s="40"/>
      <c r="M599" s="40"/>
      <c r="N599" s="41"/>
      <c r="O599" s="41"/>
      <c r="P599" s="226"/>
      <c r="Q599" s="52"/>
      <c r="R599" s="40"/>
      <c r="S599" s="41"/>
      <c r="T599" s="41"/>
      <c r="U599" s="41"/>
      <c r="V599" s="41"/>
      <c r="W599" s="40"/>
      <c r="X599" s="40"/>
      <c r="Y599" s="40"/>
      <c r="Z599" s="40"/>
    </row>
    <row r="600" spans="1:26">
      <c r="A600"/>
      <c r="C600"/>
      <c r="D600" s="128"/>
      <c r="H600" s="40"/>
      <c r="I600" s="40"/>
      <c r="J600" s="157"/>
      <c r="K600" s="40"/>
      <c r="L600" s="40"/>
      <c r="M600" s="40"/>
      <c r="N600" s="41"/>
      <c r="O600" s="41"/>
      <c r="P600" s="226"/>
      <c r="Q600" s="52"/>
      <c r="R600" s="40"/>
      <c r="S600" s="41"/>
      <c r="T600" s="41"/>
      <c r="U600" s="41"/>
      <c r="V600" s="41"/>
      <c r="W600" s="40"/>
      <c r="X600" s="40"/>
      <c r="Y600" s="40"/>
      <c r="Z600" s="40"/>
    </row>
    <row r="601" spans="1:26">
      <c r="A601"/>
      <c r="C601"/>
      <c r="D601" s="128"/>
      <c r="H601" s="40"/>
      <c r="I601" s="40"/>
      <c r="J601" s="157"/>
      <c r="K601" s="40"/>
      <c r="L601" s="40"/>
      <c r="M601" s="40"/>
      <c r="N601" s="41"/>
      <c r="O601" s="41"/>
      <c r="P601" s="226"/>
      <c r="Q601" s="52"/>
      <c r="R601" s="40"/>
      <c r="S601" s="41"/>
      <c r="T601" s="41"/>
      <c r="U601" s="41"/>
      <c r="V601" s="41"/>
      <c r="W601" s="40"/>
      <c r="X601" s="40"/>
      <c r="Y601" s="40"/>
      <c r="Z601" s="40"/>
    </row>
    <row r="602" spans="1:26">
      <c r="A602"/>
      <c r="C602"/>
      <c r="D602" s="128"/>
      <c r="H602" s="40"/>
      <c r="I602" s="40"/>
      <c r="J602" s="157"/>
      <c r="K602" s="40"/>
      <c r="L602" s="40"/>
      <c r="M602" s="40"/>
      <c r="N602" s="41"/>
      <c r="O602" s="41"/>
      <c r="P602" s="226"/>
      <c r="Q602" s="52"/>
      <c r="R602" s="40"/>
      <c r="S602" s="41"/>
      <c r="T602" s="41"/>
      <c r="U602" s="41"/>
      <c r="V602" s="41"/>
      <c r="W602" s="40"/>
      <c r="X602" s="40"/>
      <c r="Y602" s="40"/>
      <c r="Z602" s="40"/>
    </row>
    <row r="603" spans="1:26">
      <c r="A603"/>
      <c r="C603"/>
      <c r="D603" s="128"/>
      <c r="H603" s="40"/>
      <c r="I603" s="40"/>
      <c r="J603" s="157"/>
      <c r="K603" s="40"/>
      <c r="L603" s="40"/>
      <c r="M603" s="40"/>
      <c r="N603" s="41"/>
      <c r="O603" s="41"/>
      <c r="P603" s="226"/>
      <c r="Q603" s="52"/>
      <c r="R603" s="40"/>
      <c r="S603" s="41"/>
      <c r="T603" s="41"/>
      <c r="U603" s="41"/>
      <c r="V603" s="41"/>
      <c r="W603" s="40"/>
      <c r="X603" s="40"/>
      <c r="Y603" s="40"/>
      <c r="Z603" s="40"/>
    </row>
    <row r="604" spans="1:26">
      <c r="A604"/>
      <c r="C604"/>
      <c r="D604" s="128"/>
      <c r="H604" s="40"/>
      <c r="I604" s="40"/>
      <c r="J604" s="157"/>
      <c r="K604" s="40"/>
      <c r="L604" s="40"/>
      <c r="M604" s="40"/>
      <c r="N604" s="41"/>
      <c r="O604" s="41"/>
      <c r="P604" s="226"/>
      <c r="Q604" s="52"/>
      <c r="R604" s="40"/>
      <c r="S604" s="41"/>
      <c r="T604" s="41"/>
      <c r="U604" s="41"/>
      <c r="V604" s="41"/>
      <c r="W604" s="40"/>
      <c r="X604" s="40"/>
      <c r="Y604" s="40"/>
      <c r="Z604" s="40"/>
    </row>
    <row r="605" spans="1:26">
      <c r="A605"/>
      <c r="C605"/>
      <c r="D605" s="128"/>
      <c r="H605" s="40"/>
      <c r="I605" s="40"/>
      <c r="J605" s="157"/>
      <c r="K605" s="40"/>
      <c r="L605" s="40"/>
      <c r="M605" s="40"/>
      <c r="N605" s="41"/>
      <c r="O605" s="41"/>
      <c r="P605" s="226"/>
      <c r="Q605" s="52"/>
      <c r="R605" s="40"/>
      <c r="S605" s="41"/>
      <c r="T605" s="41"/>
      <c r="U605" s="41"/>
      <c r="V605" s="41"/>
      <c r="W605" s="40"/>
      <c r="X605" s="40"/>
      <c r="Y605" s="40"/>
      <c r="Z605" s="40"/>
    </row>
    <row r="606" spans="1:26">
      <c r="A606"/>
      <c r="C606"/>
      <c r="D606" s="128"/>
      <c r="H606" s="40"/>
      <c r="I606" s="40"/>
      <c r="J606" s="157"/>
      <c r="K606" s="40"/>
      <c r="L606" s="40"/>
      <c r="M606" s="40"/>
      <c r="N606" s="41"/>
      <c r="O606" s="41"/>
      <c r="P606" s="226"/>
      <c r="Q606" s="52"/>
      <c r="R606" s="40"/>
      <c r="S606" s="41"/>
      <c r="T606" s="41"/>
      <c r="U606" s="41"/>
      <c r="V606" s="41"/>
      <c r="W606" s="40"/>
      <c r="X606" s="40"/>
      <c r="Y606" s="40"/>
      <c r="Z606" s="40"/>
    </row>
    <row r="607" spans="1:26">
      <c r="A607"/>
      <c r="C607"/>
      <c r="D607" s="128"/>
      <c r="H607" s="40"/>
      <c r="I607" s="40"/>
      <c r="J607" s="157"/>
      <c r="K607" s="40"/>
      <c r="L607" s="40"/>
      <c r="M607" s="40"/>
      <c r="N607" s="41"/>
      <c r="O607" s="41"/>
      <c r="P607" s="226"/>
      <c r="Q607" s="52"/>
      <c r="R607" s="40"/>
      <c r="S607" s="41"/>
      <c r="T607" s="41"/>
      <c r="U607" s="41"/>
      <c r="V607" s="41"/>
      <c r="W607" s="40"/>
      <c r="X607" s="40"/>
      <c r="Y607" s="40"/>
      <c r="Z607" s="40"/>
    </row>
    <row r="608" spans="1:26">
      <c r="A608"/>
      <c r="C608"/>
      <c r="D608" s="128"/>
      <c r="H608" s="40"/>
      <c r="I608" s="40"/>
      <c r="J608" s="157"/>
      <c r="K608" s="40"/>
      <c r="L608" s="40"/>
      <c r="M608" s="40"/>
      <c r="N608" s="41"/>
      <c r="O608" s="41"/>
      <c r="P608" s="226"/>
      <c r="Q608" s="52"/>
      <c r="R608" s="40"/>
      <c r="S608" s="41"/>
      <c r="T608" s="41"/>
      <c r="U608" s="41"/>
      <c r="V608" s="41"/>
      <c r="W608" s="40"/>
      <c r="X608" s="40"/>
      <c r="Y608" s="40"/>
      <c r="Z608" s="40"/>
    </row>
    <row r="609" spans="1:26">
      <c r="A609"/>
      <c r="C609"/>
      <c r="D609" s="128"/>
      <c r="H609" s="40"/>
      <c r="I609" s="40"/>
      <c r="J609" s="157"/>
      <c r="K609" s="40"/>
      <c r="L609" s="40"/>
      <c r="M609" s="40"/>
      <c r="N609" s="41"/>
      <c r="O609" s="41"/>
      <c r="P609" s="226"/>
      <c r="Q609" s="52"/>
      <c r="R609" s="40"/>
      <c r="S609" s="41"/>
      <c r="T609" s="41"/>
      <c r="U609" s="41"/>
      <c r="V609" s="41"/>
      <c r="W609" s="40"/>
      <c r="X609" s="40"/>
      <c r="Y609" s="40"/>
      <c r="Z609" s="40"/>
    </row>
    <row r="610" spans="1:26">
      <c r="A610"/>
      <c r="C610"/>
      <c r="D610" s="128"/>
      <c r="H610" s="40"/>
      <c r="I610" s="40"/>
      <c r="J610" s="157"/>
      <c r="K610" s="40"/>
      <c r="L610" s="40"/>
      <c r="M610" s="40"/>
      <c r="N610" s="41"/>
      <c r="O610" s="41"/>
      <c r="P610" s="226"/>
      <c r="Q610" s="52"/>
      <c r="R610" s="40"/>
      <c r="S610" s="41"/>
      <c r="T610" s="41"/>
      <c r="U610" s="41"/>
      <c r="V610" s="41"/>
      <c r="W610" s="40"/>
      <c r="X610" s="40"/>
      <c r="Y610" s="40"/>
      <c r="Z610" s="40"/>
    </row>
  </sheetData>
  <mergeCells count="27">
    <mergeCell ref="AB9:AB10"/>
    <mergeCell ref="A6:AA6"/>
    <mergeCell ref="A7:AA7"/>
    <mergeCell ref="A9:A10"/>
    <mergeCell ref="AA9:AA10"/>
    <mergeCell ref="N9:O9"/>
    <mergeCell ref="U9:U10"/>
    <mergeCell ref="V9:V10"/>
    <mergeCell ref="M9:M10"/>
    <mergeCell ref="B9:B10"/>
    <mergeCell ref="C9:C10"/>
    <mergeCell ref="D9:D10"/>
    <mergeCell ref="E9:E10"/>
    <mergeCell ref="F9:F10"/>
    <mergeCell ref="G9:G10"/>
    <mergeCell ref="H9:L9"/>
    <mergeCell ref="R9:R10"/>
    <mergeCell ref="S9:T9"/>
    <mergeCell ref="W9:Z9"/>
    <mergeCell ref="P9:P10"/>
    <mergeCell ref="Q9:Q10"/>
    <mergeCell ref="Q2:AB2"/>
    <mergeCell ref="A5:AB5"/>
    <mergeCell ref="A1:F1"/>
    <mergeCell ref="A2:F2"/>
    <mergeCell ref="A4:AB4"/>
    <mergeCell ref="Q1:AB1"/>
  </mergeCells>
  <pageMargins left="0.24" right="0.16" top="0.5" bottom="0.37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76"/>
  <sheetViews>
    <sheetView topLeftCell="A46" workbookViewId="0">
      <selection activeCell="T58" sqref="T58"/>
    </sheetView>
  </sheetViews>
  <sheetFormatPr defaultColWidth="9" defaultRowHeight="15.75"/>
  <cols>
    <col min="1" max="1" width="2.75" style="3" customWidth="1"/>
    <col min="2" max="2" width="14.625" style="15" customWidth="1"/>
    <col min="3" max="3" width="7.375" style="3" customWidth="1"/>
    <col min="4" max="4" width="7.5" style="3" customWidth="1"/>
    <col min="5" max="5" width="5.125" style="16" customWidth="1"/>
    <col min="6" max="6" width="5" style="3" customWidth="1"/>
    <col min="7" max="7" width="5.875" style="3" customWidth="1"/>
    <col min="8" max="8" width="4" style="3" customWidth="1"/>
    <col min="9" max="9" width="3.875" style="3" customWidth="1"/>
    <col min="10" max="10" width="3.875" style="18" customWidth="1"/>
    <col min="11" max="11" width="3.75" style="3" customWidth="1"/>
    <col min="12" max="12" width="3.625" style="3" customWidth="1"/>
    <col min="13" max="13" width="10.125" style="3" customWidth="1"/>
    <col min="14" max="14" width="9.25" style="3" customWidth="1"/>
    <col min="15" max="15" width="12.75" style="3" customWidth="1"/>
    <col min="16" max="16" width="9.75" style="3" customWidth="1"/>
    <col min="17" max="20" width="4.625" style="16" customWidth="1"/>
    <col min="21" max="21" width="6.875" style="3" customWidth="1"/>
    <col min="22" max="22" width="10" style="4" customWidth="1"/>
    <col min="23" max="23" width="12.125" style="5" customWidth="1"/>
    <col min="24" max="24" width="9.125" style="4" customWidth="1"/>
    <col min="25" max="25" width="4.625" style="6" customWidth="1"/>
    <col min="26" max="26" width="3.375" style="7" customWidth="1"/>
    <col min="27" max="27" width="2.625" style="7" customWidth="1"/>
    <col min="28" max="16384" width="9" style="3"/>
  </cols>
  <sheetData>
    <row r="1" spans="1:23">
      <c r="A1" s="378" t="s">
        <v>11</v>
      </c>
      <c r="B1" s="378"/>
      <c r="C1" s="378"/>
      <c r="D1" s="2"/>
      <c r="E1" s="2"/>
      <c r="F1" s="2"/>
      <c r="G1" s="2"/>
      <c r="H1" s="2"/>
      <c r="I1" s="2"/>
      <c r="J1" s="19"/>
      <c r="K1" s="2"/>
      <c r="L1" s="2"/>
      <c r="M1" s="2"/>
      <c r="N1" s="378" t="s">
        <v>9</v>
      </c>
      <c r="O1" s="378"/>
      <c r="P1" s="378"/>
      <c r="Q1" s="378"/>
      <c r="R1" s="378"/>
      <c r="S1" s="378"/>
      <c r="T1" s="378"/>
    </row>
    <row r="2" spans="1:23" ht="15.75" customHeight="1">
      <c r="A2" s="378" t="s">
        <v>75</v>
      </c>
      <c r="B2" s="378"/>
      <c r="C2" s="378"/>
      <c r="D2" s="2"/>
      <c r="E2" s="2"/>
      <c r="F2" s="2"/>
      <c r="G2" s="2"/>
      <c r="H2" s="2"/>
      <c r="I2" s="2"/>
      <c r="J2" s="19"/>
      <c r="K2" s="2"/>
      <c r="L2" s="2"/>
      <c r="M2" s="2"/>
      <c r="N2" s="378" t="s">
        <v>10</v>
      </c>
      <c r="O2" s="378"/>
      <c r="P2" s="378"/>
      <c r="Q2" s="378"/>
      <c r="R2" s="378"/>
      <c r="S2" s="378"/>
      <c r="T2" s="378"/>
    </row>
    <row r="3" spans="1:23" ht="11.25" customHeight="1">
      <c r="A3" s="8"/>
      <c r="B3" s="8"/>
      <c r="C3" s="8"/>
      <c r="D3" s="8"/>
      <c r="E3" s="8"/>
      <c r="F3" s="8"/>
      <c r="G3" s="9"/>
      <c r="H3" s="9"/>
      <c r="I3" s="9"/>
      <c r="J3" s="20"/>
      <c r="K3" s="9"/>
      <c r="L3" s="9"/>
      <c r="M3" s="9"/>
      <c r="N3" s="9"/>
      <c r="O3" s="9"/>
      <c r="P3" s="9"/>
      <c r="Q3" s="10"/>
      <c r="R3" s="10"/>
      <c r="S3" s="10"/>
      <c r="T3" s="10"/>
    </row>
    <row r="4" spans="1:23" ht="17.25" customHeight="1">
      <c r="A4" s="378" t="s">
        <v>74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</row>
    <row r="5" spans="1:23" ht="9" customHeight="1">
      <c r="A5" s="11"/>
      <c r="B5" s="12"/>
      <c r="C5" s="11"/>
      <c r="D5" s="11"/>
      <c r="E5" s="13"/>
      <c r="F5" s="11"/>
      <c r="G5" s="11"/>
      <c r="H5" s="11"/>
      <c r="I5" s="11"/>
      <c r="J5" s="20"/>
      <c r="K5" s="11"/>
      <c r="L5" s="11"/>
      <c r="M5" s="11"/>
      <c r="N5" s="11"/>
      <c r="O5" s="11"/>
      <c r="P5" s="11"/>
      <c r="Q5" s="13"/>
      <c r="R5" s="13"/>
      <c r="S5" s="13"/>
      <c r="T5" s="13"/>
    </row>
    <row r="6" spans="1:23" ht="42" customHeight="1">
      <c r="A6" s="369" t="s">
        <v>0</v>
      </c>
      <c r="B6" s="369" t="s">
        <v>12</v>
      </c>
      <c r="C6" s="369" t="s">
        <v>13</v>
      </c>
      <c r="D6" s="369" t="s">
        <v>14</v>
      </c>
      <c r="E6" s="369" t="s">
        <v>15</v>
      </c>
      <c r="F6" s="369" t="s">
        <v>7</v>
      </c>
      <c r="G6" s="369" t="s">
        <v>16</v>
      </c>
      <c r="H6" s="369" t="s">
        <v>17</v>
      </c>
      <c r="I6" s="369" t="s">
        <v>18</v>
      </c>
      <c r="J6" s="369" t="s">
        <v>19</v>
      </c>
      <c r="K6" s="369" t="s">
        <v>20</v>
      </c>
      <c r="L6" s="369" t="s">
        <v>29</v>
      </c>
      <c r="M6" s="369" t="s">
        <v>21</v>
      </c>
      <c r="N6" s="369" t="s">
        <v>22</v>
      </c>
      <c r="O6" s="369" t="s">
        <v>23</v>
      </c>
      <c r="P6" s="369" t="s">
        <v>24</v>
      </c>
      <c r="Q6" s="377" t="s">
        <v>25</v>
      </c>
      <c r="R6" s="377"/>
      <c r="S6" s="377" t="s">
        <v>26</v>
      </c>
      <c r="T6" s="377"/>
      <c r="U6" s="375" t="s">
        <v>54</v>
      </c>
    </row>
    <row r="7" spans="1:23" ht="36" customHeight="1">
      <c r="A7" s="370"/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17" t="s">
        <v>27</v>
      </c>
      <c r="R7" s="17" t="s">
        <v>28</v>
      </c>
      <c r="S7" s="17" t="s">
        <v>27</v>
      </c>
      <c r="T7" s="17" t="s">
        <v>28</v>
      </c>
      <c r="U7" s="376"/>
      <c r="W7" s="14"/>
    </row>
    <row r="8" spans="1:23" s="71" customFormat="1" ht="22.5" customHeight="1">
      <c r="A8" s="361">
        <v>1</v>
      </c>
      <c r="B8" s="364" t="s">
        <v>77</v>
      </c>
      <c r="C8" s="62">
        <v>43800</v>
      </c>
      <c r="D8" s="63">
        <v>44228</v>
      </c>
      <c r="E8" s="31">
        <f t="shared" ref="E8:E12" si="0">IF(MONTH(C9)&gt;=MONTH(C8),(YEAR(C9)-YEAR(C8))*12+(MONTH(C9)-MONTH(C8)),(YEAR(C9)-YEAR(C8)-1)*12+(12-MONTH(C8)+MONTH(C9)))</f>
        <v>15</v>
      </c>
      <c r="F8" s="31">
        <v>3.99</v>
      </c>
      <c r="G8" s="31">
        <v>0.25</v>
      </c>
      <c r="H8" s="64"/>
      <c r="I8" s="65"/>
      <c r="J8" s="64"/>
      <c r="K8" s="90"/>
      <c r="L8" s="65"/>
      <c r="M8" s="66">
        <v>1490000</v>
      </c>
      <c r="N8" s="67">
        <f>(F8+G8+I8+K8)*M8</f>
        <v>6317600</v>
      </c>
      <c r="O8" s="67">
        <f>N8*E8</f>
        <v>94764000</v>
      </c>
      <c r="P8" s="68"/>
      <c r="Q8" s="67">
        <v>30</v>
      </c>
      <c r="R8" s="68">
        <v>1</v>
      </c>
      <c r="S8" s="68">
        <v>55</v>
      </c>
      <c r="T8" s="68">
        <v>9</v>
      </c>
      <c r="U8" s="69"/>
      <c r="V8" s="70"/>
    </row>
    <row r="9" spans="1:23" s="71" customFormat="1" ht="22.5" customHeight="1">
      <c r="A9" s="362"/>
      <c r="B9" s="371"/>
      <c r="C9" s="62">
        <v>44256</v>
      </c>
      <c r="D9" s="63">
        <v>45078</v>
      </c>
      <c r="E9" s="31">
        <f t="shared" si="0"/>
        <v>28</v>
      </c>
      <c r="F9" s="31">
        <v>4.32</v>
      </c>
      <c r="G9" s="31">
        <v>0.25</v>
      </c>
      <c r="H9" s="64"/>
      <c r="I9" s="65"/>
      <c r="J9" s="64"/>
      <c r="K9" s="90"/>
      <c r="L9" s="65"/>
      <c r="M9" s="66">
        <v>1490000</v>
      </c>
      <c r="N9" s="67">
        <f>(F9+G9+I9+K9)*M9</f>
        <v>6809300</v>
      </c>
      <c r="O9" s="67">
        <f>N9*E9</f>
        <v>190660400</v>
      </c>
      <c r="P9" s="68"/>
      <c r="Q9" s="67"/>
      <c r="R9" s="68"/>
      <c r="S9" s="68"/>
      <c r="T9" s="68"/>
      <c r="U9" s="69"/>
      <c r="V9" s="70"/>
    </row>
    <row r="10" spans="1:23" s="71" customFormat="1" ht="22.5" customHeight="1">
      <c r="A10" s="362"/>
      <c r="B10" s="365"/>
      <c r="C10" s="63">
        <v>45108</v>
      </c>
      <c r="D10" s="63">
        <v>45323</v>
      </c>
      <c r="E10" s="31">
        <f t="shared" si="0"/>
        <v>8</v>
      </c>
      <c r="F10" s="31">
        <v>4.32</v>
      </c>
      <c r="G10" s="31">
        <v>0.25</v>
      </c>
      <c r="H10" s="64"/>
      <c r="I10" s="65"/>
      <c r="J10" s="64"/>
      <c r="K10" s="90"/>
      <c r="L10" s="65"/>
      <c r="M10" s="66">
        <v>1800000</v>
      </c>
      <c r="N10" s="67">
        <f t="shared" ref="N10" si="1">(F10+G10+I10+K10)*M10</f>
        <v>8226000.0000000009</v>
      </c>
      <c r="O10" s="67">
        <f>N10*E10</f>
        <v>65808000.000000007</v>
      </c>
      <c r="P10" s="68"/>
      <c r="Q10" s="67"/>
      <c r="R10" s="68"/>
      <c r="S10" s="68"/>
      <c r="T10" s="68"/>
      <c r="U10" s="69"/>
      <c r="V10" s="70"/>
    </row>
    <row r="11" spans="1:23" s="71" customFormat="1" ht="22.5" customHeight="1">
      <c r="A11" s="362"/>
      <c r="B11" s="365"/>
      <c r="C11" s="63">
        <v>45352</v>
      </c>
      <c r="D11" s="63">
        <v>45444</v>
      </c>
      <c r="E11" s="31">
        <f t="shared" si="0"/>
        <v>4</v>
      </c>
      <c r="F11" s="31">
        <v>4.6500000000000004</v>
      </c>
      <c r="G11" s="31">
        <v>0.25</v>
      </c>
      <c r="H11" s="64"/>
      <c r="I11" s="65"/>
      <c r="J11" s="64"/>
      <c r="K11" s="90"/>
      <c r="L11" s="65"/>
      <c r="M11" s="66">
        <v>1800000</v>
      </c>
      <c r="N11" s="67">
        <f>(F11+G11+I11+K11)*M11</f>
        <v>8820000</v>
      </c>
      <c r="O11" s="67">
        <f>N11*E11</f>
        <v>35280000</v>
      </c>
      <c r="P11" s="68"/>
      <c r="Q11" s="67"/>
      <c r="R11" s="68"/>
      <c r="S11" s="68"/>
      <c r="T11" s="68"/>
      <c r="U11" s="69"/>
      <c r="V11" s="70"/>
    </row>
    <row r="12" spans="1:23" s="71" customFormat="1" ht="22.5" customHeight="1">
      <c r="A12" s="362"/>
      <c r="B12" s="365"/>
      <c r="C12" s="63">
        <v>45474</v>
      </c>
      <c r="D12" s="63">
        <v>45627</v>
      </c>
      <c r="E12" s="31">
        <f t="shared" si="0"/>
        <v>5</v>
      </c>
      <c r="F12" s="31">
        <v>4.6500000000000004</v>
      </c>
      <c r="G12" s="31">
        <v>0.25</v>
      </c>
      <c r="H12" s="64"/>
      <c r="I12" s="65"/>
      <c r="J12" s="64"/>
      <c r="K12" s="90"/>
      <c r="L12" s="65"/>
      <c r="M12" s="66">
        <v>2340000</v>
      </c>
      <c r="N12" s="67">
        <f t="shared" ref="N12" si="2">(F12+G12+I12+K12)*M12</f>
        <v>11466000</v>
      </c>
      <c r="O12" s="67">
        <f t="shared" ref="O12" si="3">N12*E12</f>
        <v>57330000</v>
      </c>
      <c r="P12" s="68"/>
      <c r="Q12" s="67"/>
      <c r="R12" s="68"/>
      <c r="S12" s="68"/>
      <c r="T12" s="68"/>
      <c r="U12" s="69"/>
      <c r="V12" s="70"/>
    </row>
    <row r="13" spans="1:23" s="79" customFormat="1" ht="22.5" customHeight="1">
      <c r="A13" s="363"/>
      <c r="B13" s="366"/>
      <c r="C13" s="72">
        <v>45627</v>
      </c>
      <c r="D13" s="63"/>
      <c r="E13" s="73">
        <f>SUM(E8:E12)</f>
        <v>60</v>
      </c>
      <c r="F13" s="31"/>
      <c r="G13" s="74"/>
      <c r="H13" s="74"/>
      <c r="I13" s="75"/>
      <c r="J13" s="74"/>
      <c r="K13" s="76"/>
      <c r="L13" s="65"/>
      <c r="M13" s="77"/>
      <c r="N13" s="78"/>
      <c r="O13" s="78">
        <f>SUM(O8:O12)</f>
        <v>443842400</v>
      </c>
      <c r="P13" s="78">
        <f>ROUND(O13/60,0)</f>
        <v>7397373</v>
      </c>
      <c r="Q13" s="78"/>
      <c r="R13" s="74"/>
      <c r="S13" s="74"/>
      <c r="T13" s="74"/>
      <c r="U13" s="69"/>
      <c r="V13" s="70"/>
    </row>
    <row r="14" spans="1:23" s="79" customFormat="1" ht="22.5" customHeight="1">
      <c r="A14" s="361">
        <v>2</v>
      </c>
      <c r="B14" s="374" t="s">
        <v>76</v>
      </c>
      <c r="C14" s="91" t="s">
        <v>45</v>
      </c>
      <c r="D14" s="91" t="s">
        <v>78</v>
      </c>
      <c r="E14" s="31">
        <f t="shared" ref="E14:E17" si="4">IF(MONTH(C15)&gt;=MONTH(C14),(YEAR(C15)-YEAR(C14))*12+(MONTH(C15)-MONTH(C14)),(YEAR(C15)-YEAR(C14)-1)*12+(12-MONTH(C14)+MONTH(C15)))</f>
        <v>30</v>
      </c>
      <c r="F14" s="92">
        <v>3.33</v>
      </c>
      <c r="G14" s="92">
        <v>0.2</v>
      </c>
      <c r="H14" s="93"/>
      <c r="I14" s="47"/>
      <c r="J14" s="93"/>
      <c r="K14" s="90"/>
      <c r="L14" s="90"/>
      <c r="M14" s="94">
        <v>1490000</v>
      </c>
      <c r="N14" s="94">
        <f t="shared" ref="N14:N17" si="5">(F14+G14+I14+K14)*M14</f>
        <v>5259700</v>
      </c>
      <c r="O14" s="94">
        <f t="shared" ref="O14:O17" si="6">N14*E14</f>
        <v>157791000</v>
      </c>
      <c r="P14" s="94"/>
      <c r="Q14" s="92">
        <v>18</v>
      </c>
      <c r="R14" s="92">
        <v>3</v>
      </c>
      <c r="S14" s="92">
        <v>51</v>
      </c>
      <c r="T14" s="92">
        <v>2</v>
      </c>
      <c r="U14" s="69"/>
      <c r="V14" s="70"/>
    </row>
    <row r="15" spans="1:23" s="79" customFormat="1" ht="22.5" customHeight="1">
      <c r="A15" s="362"/>
      <c r="B15" s="373"/>
      <c r="C15" s="91" t="s">
        <v>79</v>
      </c>
      <c r="D15" s="91" t="s">
        <v>43</v>
      </c>
      <c r="E15" s="31">
        <f t="shared" si="4"/>
        <v>13</v>
      </c>
      <c r="F15" s="92">
        <v>3.66</v>
      </c>
      <c r="G15" s="92">
        <v>0.2</v>
      </c>
      <c r="H15" s="93"/>
      <c r="I15" s="47"/>
      <c r="J15" s="93"/>
      <c r="K15" s="90"/>
      <c r="L15" s="90"/>
      <c r="M15" s="94">
        <v>1490000</v>
      </c>
      <c r="N15" s="94">
        <f t="shared" si="5"/>
        <v>5751400.0000000009</v>
      </c>
      <c r="O15" s="94">
        <f t="shared" si="6"/>
        <v>74768200.000000015</v>
      </c>
      <c r="P15" s="94"/>
      <c r="Q15" s="92"/>
      <c r="R15" s="92"/>
      <c r="S15" s="92"/>
      <c r="T15" s="92"/>
      <c r="U15" s="69"/>
      <c r="V15" s="70"/>
    </row>
    <row r="16" spans="1:23" s="79" customFormat="1" ht="22.5" customHeight="1">
      <c r="A16" s="362"/>
      <c r="B16" s="373"/>
      <c r="C16" s="91" t="s">
        <v>42</v>
      </c>
      <c r="D16" s="91" t="s">
        <v>55</v>
      </c>
      <c r="E16" s="31">
        <f t="shared" si="4"/>
        <v>12</v>
      </c>
      <c r="F16" s="92">
        <v>3.66</v>
      </c>
      <c r="G16" s="92">
        <v>0.2</v>
      </c>
      <c r="H16" s="93"/>
      <c r="I16" s="87"/>
      <c r="J16" s="93"/>
      <c r="K16" s="90"/>
      <c r="L16" s="90"/>
      <c r="M16" s="94">
        <v>1800000</v>
      </c>
      <c r="N16" s="94">
        <f t="shared" si="5"/>
        <v>6948000.0000000009</v>
      </c>
      <c r="O16" s="94">
        <f t="shared" si="6"/>
        <v>83376000.000000015</v>
      </c>
      <c r="P16" s="94"/>
      <c r="Q16" s="92"/>
      <c r="R16" s="92"/>
      <c r="S16" s="92"/>
      <c r="T16" s="92"/>
      <c r="U16" s="69"/>
      <c r="V16" s="70"/>
    </row>
    <row r="17" spans="1:22" s="79" customFormat="1" ht="22.5" customHeight="1">
      <c r="A17" s="362"/>
      <c r="B17" s="373"/>
      <c r="C17" s="91" t="s">
        <v>80</v>
      </c>
      <c r="D17" s="91" t="s">
        <v>81</v>
      </c>
      <c r="E17" s="31">
        <f t="shared" si="4"/>
        <v>5</v>
      </c>
      <c r="F17" s="92">
        <v>3.66</v>
      </c>
      <c r="G17" s="92">
        <v>0.2</v>
      </c>
      <c r="H17" s="93"/>
      <c r="I17" s="87"/>
      <c r="J17" s="93"/>
      <c r="K17" s="90"/>
      <c r="L17" s="90"/>
      <c r="M17" s="94">
        <v>2340000</v>
      </c>
      <c r="N17" s="94">
        <f t="shared" si="5"/>
        <v>9032400</v>
      </c>
      <c r="O17" s="94">
        <f t="shared" si="6"/>
        <v>45162000</v>
      </c>
      <c r="P17" s="94"/>
      <c r="Q17" s="92"/>
      <c r="R17" s="92"/>
      <c r="S17" s="92"/>
      <c r="T17" s="92"/>
      <c r="U17" s="69"/>
      <c r="V17" s="70"/>
    </row>
    <row r="18" spans="1:22" s="79" customFormat="1" ht="22.5" customHeight="1">
      <c r="A18" s="363"/>
      <c r="B18" s="32"/>
      <c r="C18" s="33" t="s">
        <v>81</v>
      </c>
      <c r="D18" s="33"/>
      <c r="E18" s="34">
        <f>SUM(E14:E17)</f>
        <v>60</v>
      </c>
      <c r="F18" s="34"/>
      <c r="G18" s="34"/>
      <c r="H18" s="88"/>
      <c r="I18" s="89"/>
      <c r="J18" s="88"/>
      <c r="K18" s="89"/>
      <c r="L18" s="35"/>
      <c r="M18" s="36"/>
      <c r="N18" s="36"/>
      <c r="O18" s="37">
        <f>SUM(O14:O17)</f>
        <v>361097200</v>
      </c>
      <c r="P18" s="36">
        <f>O18/E18</f>
        <v>6018286.666666667</v>
      </c>
      <c r="Q18" s="34"/>
      <c r="R18" s="34"/>
      <c r="S18" s="34"/>
      <c r="T18" s="34"/>
      <c r="U18" s="69"/>
      <c r="V18" s="70"/>
    </row>
    <row r="19" spans="1:22" s="79" customFormat="1" ht="22.5" customHeight="1">
      <c r="A19" s="361">
        <v>3</v>
      </c>
      <c r="B19" s="372" t="s">
        <v>82</v>
      </c>
      <c r="C19" s="91" t="s">
        <v>45</v>
      </c>
      <c r="D19" s="91" t="s">
        <v>83</v>
      </c>
      <c r="E19" s="31">
        <f t="shared" ref="E19:E23" si="7">IF(MONTH(C20)&gt;=MONTH(C19),(YEAR(C20)-YEAR(C19))*12+(MONTH(C20)-MONTH(C19)),(YEAR(C20)-YEAR(C19)-1)*12+(12-MONTH(C19)+MONTH(C20)))</f>
        <v>6</v>
      </c>
      <c r="F19" s="92">
        <v>3.33</v>
      </c>
      <c r="G19" s="92">
        <v>0.15</v>
      </c>
      <c r="H19" s="93"/>
      <c r="I19" s="87"/>
      <c r="J19" s="93"/>
      <c r="K19" s="90"/>
      <c r="L19" s="90"/>
      <c r="M19" s="94">
        <v>1490000</v>
      </c>
      <c r="N19" s="94">
        <f t="shared" ref="N19:N23" si="8">(F19+G19+I19+K19)*M19</f>
        <v>5185200</v>
      </c>
      <c r="O19" s="94">
        <f t="shared" ref="O19:O23" si="9">N19*E19</f>
        <v>31111200</v>
      </c>
      <c r="P19" s="94"/>
      <c r="Q19" s="92">
        <v>22</v>
      </c>
      <c r="R19" s="92">
        <v>3</v>
      </c>
      <c r="S19" s="92">
        <v>53</v>
      </c>
      <c r="T19" s="92">
        <v>10</v>
      </c>
      <c r="U19" s="69"/>
      <c r="V19" s="70"/>
    </row>
    <row r="20" spans="1:22" s="79" customFormat="1" ht="22.5" customHeight="1">
      <c r="A20" s="362"/>
      <c r="B20" s="373"/>
      <c r="C20" s="91" t="s">
        <v>84</v>
      </c>
      <c r="D20" s="91" t="s">
        <v>85</v>
      </c>
      <c r="E20" s="31">
        <f t="shared" si="7"/>
        <v>36</v>
      </c>
      <c r="F20" s="92">
        <v>3.66</v>
      </c>
      <c r="G20" s="92">
        <v>0.15</v>
      </c>
      <c r="H20" s="93"/>
      <c r="I20" s="87"/>
      <c r="J20" s="93"/>
      <c r="K20" s="90"/>
      <c r="L20" s="90"/>
      <c r="M20" s="94">
        <v>1490000</v>
      </c>
      <c r="N20" s="94">
        <f t="shared" si="8"/>
        <v>5676900</v>
      </c>
      <c r="O20" s="94">
        <f t="shared" si="9"/>
        <v>204368400</v>
      </c>
      <c r="P20" s="94"/>
      <c r="Q20" s="92"/>
      <c r="R20" s="92"/>
      <c r="S20" s="92"/>
      <c r="T20" s="92"/>
      <c r="U20" s="69"/>
      <c r="V20" s="70"/>
    </row>
    <row r="21" spans="1:22" s="79" customFormat="1" ht="22.5" customHeight="1">
      <c r="A21" s="362"/>
      <c r="B21" s="373"/>
      <c r="C21" s="91" t="s">
        <v>43</v>
      </c>
      <c r="D21" s="91" t="s">
        <v>43</v>
      </c>
      <c r="E21" s="31">
        <f t="shared" si="7"/>
        <v>1</v>
      </c>
      <c r="F21" s="92">
        <v>3.99</v>
      </c>
      <c r="G21" s="92">
        <v>0.15</v>
      </c>
      <c r="H21" s="93"/>
      <c r="I21" s="87"/>
      <c r="J21" s="93"/>
      <c r="K21" s="90"/>
      <c r="L21" s="90"/>
      <c r="M21" s="94">
        <v>1490000</v>
      </c>
      <c r="N21" s="94">
        <f t="shared" si="8"/>
        <v>6168600.0000000009</v>
      </c>
      <c r="O21" s="94">
        <f t="shared" si="9"/>
        <v>6168600.0000000009</v>
      </c>
      <c r="P21" s="94"/>
      <c r="Q21" s="92"/>
      <c r="R21" s="92"/>
      <c r="S21" s="92"/>
      <c r="T21" s="92"/>
      <c r="U21" s="69"/>
      <c r="V21" s="70"/>
    </row>
    <row r="22" spans="1:22" s="79" customFormat="1" ht="22.5" customHeight="1">
      <c r="A22" s="362"/>
      <c r="B22" s="373"/>
      <c r="C22" s="91" t="s">
        <v>42</v>
      </c>
      <c r="D22" s="91" t="s">
        <v>55</v>
      </c>
      <c r="E22" s="31">
        <f t="shared" si="7"/>
        <v>12</v>
      </c>
      <c r="F22" s="92">
        <v>3.99</v>
      </c>
      <c r="G22" s="92">
        <v>0.15</v>
      </c>
      <c r="H22" s="93"/>
      <c r="I22" s="87"/>
      <c r="J22" s="93"/>
      <c r="K22" s="90"/>
      <c r="L22" s="90"/>
      <c r="M22" s="94">
        <v>1800000</v>
      </c>
      <c r="N22" s="94">
        <f t="shared" si="8"/>
        <v>7452000.0000000009</v>
      </c>
      <c r="O22" s="94">
        <f t="shared" si="9"/>
        <v>89424000.000000015</v>
      </c>
      <c r="P22" s="94"/>
      <c r="Q22" s="92"/>
      <c r="R22" s="92"/>
      <c r="S22" s="92"/>
      <c r="T22" s="92"/>
      <c r="U22" s="69"/>
      <c r="V22" s="70"/>
    </row>
    <row r="23" spans="1:22" s="79" customFormat="1" ht="22.5" customHeight="1">
      <c r="A23" s="362"/>
      <c r="B23" s="373"/>
      <c r="C23" s="91" t="s">
        <v>80</v>
      </c>
      <c r="D23" s="91" t="s">
        <v>81</v>
      </c>
      <c r="E23" s="31">
        <f t="shared" si="7"/>
        <v>5</v>
      </c>
      <c r="F23" s="92">
        <v>3.99</v>
      </c>
      <c r="G23" s="92">
        <v>0.15</v>
      </c>
      <c r="H23" s="93"/>
      <c r="I23" s="87"/>
      <c r="J23" s="93"/>
      <c r="K23" s="90"/>
      <c r="L23" s="90"/>
      <c r="M23" s="94">
        <v>2340000</v>
      </c>
      <c r="N23" s="94">
        <f t="shared" si="8"/>
        <v>9687600.0000000019</v>
      </c>
      <c r="O23" s="94">
        <f t="shared" si="9"/>
        <v>48438000.000000007</v>
      </c>
      <c r="P23" s="94"/>
      <c r="Q23" s="92"/>
      <c r="R23" s="92"/>
      <c r="S23" s="92"/>
      <c r="T23" s="92"/>
      <c r="U23" s="69"/>
      <c r="V23" s="70"/>
    </row>
    <row r="24" spans="1:22" s="79" customFormat="1" ht="22.5" customHeight="1">
      <c r="A24" s="363"/>
      <c r="B24" s="32"/>
      <c r="C24" s="33" t="s">
        <v>81</v>
      </c>
      <c r="D24" s="33"/>
      <c r="E24" s="34">
        <f>SUM(E19:E23)</f>
        <v>60</v>
      </c>
      <c r="F24" s="34"/>
      <c r="G24" s="34"/>
      <c r="H24" s="88"/>
      <c r="I24" s="89"/>
      <c r="J24" s="88"/>
      <c r="K24" s="89"/>
      <c r="L24" s="35"/>
      <c r="M24" s="36"/>
      <c r="N24" s="36"/>
      <c r="O24" s="37">
        <f>SUM(O19:O23)</f>
        <v>379510200</v>
      </c>
      <c r="P24" s="36">
        <f>O24/E24</f>
        <v>6325170</v>
      </c>
      <c r="Q24" s="34"/>
      <c r="R24" s="34"/>
      <c r="S24" s="34"/>
      <c r="T24" s="34"/>
      <c r="U24" s="69"/>
      <c r="V24" s="70"/>
    </row>
    <row r="25" spans="1:22" s="79" customFormat="1" ht="22.5" customHeight="1">
      <c r="A25" s="361">
        <v>4</v>
      </c>
      <c r="B25" s="372" t="s">
        <v>95</v>
      </c>
      <c r="C25" s="91" t="s">
        <v>45</v>
      </c>
      <c r="D25" s="91" t="s">
        <v>96</v>
      </c>
      <c r="E25" s="31">
        <f t="shared" ref="E25:E29" si="10">IF(MONTH(C26)&gt;=MONTH(C25),(YEAR(C26)-YEAR(C25))*12+(MONTH(C26)-MONTH(C25)),(YEAR(C26)-YEAR(C25)-1)*12+(12-MONTH(C25)+MONTH(C26)))</f>
        <v>21</v>
      </c>
      <c r="F25" s="92">
        <v>3.33</v>
      </c>
      <c r="G25" s="92">
        <v>0.25</v>
      </c>
      <c r="H25" s="93"/>
      <c r="I25" s="87"/>
      <c r="J25" s="93"/>
      <c r="K25" s="90"/>
      <c r="L25" s="90"/>
      <c r="M25" s="94">
        <v>1490000</v>
      </c>
      <c r="N25" s="94">
        <f t="shared" ref="N25:N29" si="11">(F25+G25+I25+K25)*M25</f>
        <v>5334200</v>
      </c>
      <c r="O25" s="94">
        <f t="shared" ref="O25:O29" si="12">N25*E25</f>
        <v>112018200</v>
      </c>
      <c r="P25" s="94"/>
      <c r="Q25" s="92">
        <v>27</v>
      </c>
      <c r="R25" s="92">
        <v>9</v>
      </c>
      <c r="S25" s="92">
        <v>57</v>
      </c>
      <c r="T25" s="92">
        <v>2</v>
      </c>
      <c r="U25" s="69"/>
      <c r="V25" s="70"/>
    </row>
    <row r="26" spans="1:22" s="79" customFormat="1" ht="22.5" customHeight="1">
      <c r="A26" s="362"/>
      <c r="B26" s="373"/>
      <c r="C26" s="91" t="s">
        <v>97</v>
      </c>
      <c r="D26" s="91" t="s">
        <v>43</v>
      </c>
      <c r="E26" s="31">
        <f t="shared" si="10"/>
        <v>22</v>
      </c>
      <c r="F26" s="92">
        <v>3.66</v>
      </c>
      <c r="G26" s="92">
        <v>0.25</v>
      </c>
      <c r="H26" s="93"/>
      <c r="I26" s="87"/>
      <c r="J26" s="93"/>
      <c r="K26" s="90"/>
      <c r="L26" s="90"/>
      <c r="M26" s="94">
        <v>1490000</v>
      </c>
      <c r="N26" s="94">
        <f t="shared" si="11"/>
        <v>5825900</v>
      </c>
      <c r="O26" s="94">
        <f t="shared" si="12"/>
        <v>128169800</v>
      </c>
      <c r="P26" s="94"/>
      <c r="Q26" s="92"/>
      <c r="R26" s="92"/>
      <c r="S26" s="92"/>
      <c r="T26" s="92"/>
      <c r="U26" s="69"/>
      <c r="V26" s="70"/>
    </row>
    <row r="27" spans="1:22" s="79" customFormat="1" ht="22.5" customHeight="1">
      <c r="A27" s="362"/>
      <c r="B27" s="373"/>
      <c r="C27" s="91" t="s">
        <v>42</v>
      </c>
      <c r="D27" s="91" t="s">
        <v>55</v>
      </c>
      <c r="E27" s="31">
        <f t="shared" si="10"/>
        <v>12</v>
      </c>
      <c r="F27" s="92">
        <v>3.66</v>
      </c>
      <c r="G27" s="92">
        <v>0.25</v>
      </c>
      <c r="H27" s="93"/>
      <c r="I27" s="87"/>
      <c r="J27" s="93"/>
      <c r="K27" s="90"/>
      <c r="L27" s="90"/>
      <c r="M27" s="94">
        <v>1800000</v>
      </c>
      <c r="N27" s="94">
        <f t="shared" si="11"/>
        <v>7038000</v>
      </c>
      <c r="O27" s="94">
        <f t="shared" si="12"/>
        <v>84456000</v>
      </c>
      <c r="P27" s="94"/>
      <c r="Q27" s="92"/>
      <c r="R27" s="92"/>
      <c r="S27" s="92"/>
      <c r="T27" s="92"/>
      <c r="U27" s="69"/>
      <c r="V27" s="70"/>
    </row>
    <row r="28" spans="1:22" s="79" customFormat="1" ht="22.5" customHeight="1">
      <c r="A28" s="362"/>
      <c r="B28" s="373"/>
      <c r="C28" s="91" t="s">
        <v>80</v>
      </c>
      <c r="D28" s="91" t="s">
        <v>98</v>
      </c>
      <c r="E28" s="31">
        <f t="shared" si="10"/>
        <v>2</v>
      </c>
      <c r="F28" s="92">
        <v>3.66</v>
      </c>
      <c r="G28" s="92">
        <v>0.25</v>
      </c>
      <c r="H28" s="93"/>
      <c r="I28" s="87"/>
      <c r="J28" s="93"/>
      <c r="K28" s="90"/>
      <c r="L28" s="90"/>
      <c r="M28" s="94">
        <v>2340000</v>
      </c>
      <c r="N28" s="94">
        <f t="shared" si="11"/>
        <v>9149400</v>
      </c>
      <c r="O28" s="94">
        <f t="shared" si="12"/>
        <v>18298800</v>
      </c>
      <c r="P28" s="94"/>
      <c r="Q28" s="92"/>
      <c r="R28" s="92"/>
      <c r="S28" s="92"/>
      <c r="T28" s="92"/>
      <c r="U28" s="69"/>
      <c r="V28" s="70"/>
    </row>
    <row r="29" spans="1:22" s="79" customFormat="1" ht="22.5" customHeight="1">
      <c r="A29" s="362"/>
      <c r="B29" s="373"/>
      <c r="C29" s="91" t="s">
        <v>99</v>
      </c>
      <c r="D29" s="91" t="s">
        <v>81</v>
      </c>
      <c r="E29" s="31">
        <f t="shared" si="10"/>
        <v>3</v>
      </c>
      <c r="F29" s="92">
        <v>3.99</v>
      </c>
      <c r="G29" s="92">
        <v>0.25</v>
      </c>
      <c r="H29" s="93"/>
      <c r="I29" s="87"/>
      <c r="J29" s="93"/>
      <c r="K29" s="90"/>
      <c r="L29" s="90"/>
      <c r="M29" s="94">
        <v>2340000</v>
      </c>
      <c r="N29" s="94">
        <f t="shared" si="11"/>
        <v>9921600</v>
      </c>
      <c r="O29" s="94">
        <f t="shared" si="12"/>
        <v>29764800</v>
      </c>
      <c r="P29" s="94"/>
      <c r="Q29" s="92"/>
      <c r="R29" s="92"/>
      <c r="S29" s="92"/>
      <c r="T29" s="92"/>
      <c r="U29" s="69"/>
      <c r="V29" s="70"/>
    </row>
    <row r="30" spans="1:22" s="79" customFormat="1" ht="22.5" customHeight="1">
      <c r="A30" s="363"/>
      <c r="B30" s="32"/>
      <c r="C30" s="33" t="s">
        <v>81</v>
      </c>
      <c r="D30" s="33"/>
      <c r="E30" s="34">
        <f>SUM(E25:E29)</f>
        <v>60</v>
      </c>
      <c r="F30" s="34"/>
      <c r="G30" s="34"/>
      <c r="H30" s="88"/>
      <c r="I30" s="89"/>
      <c r="J30" s="88"/>
      <c r="K30" s="89"/>
      <c r="L30" s="35"/>
      <c r="M30" s="36"/>
      <c r="N30" s="36"/>
      <c r="O30" s="37">
        <f>SUM(O25:O29)</f>
        <v>372707600</v>
      </c>
      <c r="P30" s="36">
        <f>O30/E30</f>
        <v>6211793.333333333</v>
      </c>
      <c r="Q30" s="34"/>
      <c r="R30" s="34"/>
      <c r="S30" s="34"/>
      <c r="T30" s="34"/>
      <c r="U30" s="69"/>
      <c r="V30" s="70"/>
    </row>
    <row r="31" spans="1:22" s="71" customFormat="1" ht="22.5" customHeight="1">
      <c r="A31" s="361">
        <v>5</v>
      </c>
      <c r="B31" s="364" t="s">
        <v>100</v>
      </c>
      <c r="C31" s="62">
        <v>43800</v>
      </c>
      <c r="D31" s="63">
        <v>44197</v>
      </c>
      <c r="E31" s="31">
        <f>IF(MONTH(C32)&gt;=MONTH(C31),(YEAR(C32)-YEAR(C31))*12+(MONTH(C32)-MONTH(C31)),(YEAR(C32)-YEAR(C31)-1)*12+(12-MONTH(C31)+MONTH(C32)))</f>
        <v>14</v>
      </c>
      <c r="F31" s="31">
        <v>3.66</v>
      </c>
      <c r="G31" s="31">
        <v>0.25</v>
      </c>
      <c r="H31" s="64"/>
      <c r="I31" s="65"/>
      <c r="J31" s="64"/>
      <c r="K31" s="76"/>
      <c r="L31" s="65"/>
      <c r="M31" s="66">
        <v>1490000</v>
      </c>
      <c r="N31" s="67">
        <f>(F31+G31+I31+K31)*M31</f>
        <v>5825900</v>
      </c>
      <c r="O31" s="67">
        <f>N31*E31</f>
        <v>81562600</v>
      </c>
      <c r="P31" s="68"/>
      <c r="Q31" s="67">
        <v>30</v>
      </c>
      <c r="R31" s="68">
        <v>3</v>
      </c>
      <c r="S31" s="68">
        <v>54</v>
      </c>
      <c r="T31" s="68">
        <v>7</v>
      </c>
      <c r="U31" s="69"/>
      <c r="V31" s="70"/>
    </row>
    <row r="32" spans="1:22" s="71" customFormat="1" ht="22.5" customHeight="1">
      <c r="A32" s="362"/>
      <c r="B32" s="365"/>
      <c r="C32" s="63">
        <v>44228</v>
      </c>
      <c r="D32" s="63">
        <v>45078</v>
      </c>
      <c r="E32" s="31">
        <f t="shared" ref="E32" si="13">IF(MONTH(C33)&gt;=MONTH(C32),(YEAR(C33)-YEAR(C32))*12+(MONTH(C33)-MONTH(C32)),(YEAR(C33)-YEAR(C32)-1)*12+(12-MONTH(C32)+MONTH(C33)))</f>
        <v>29</v>
      </c>
      <c r="F32" s="31">
        <v>3.99</v>
      </c>
      <c r="G32" s="31">
        <v>0.25</v>
      </c>
      <c r="H32" s="64"/>
      <c r="I32" s="65"/>
      <c r="J32" s="64"/>
      <c r="K32" s="76"/>
      <c r="L32" s="65"/>
      <c r="M32" s="66">
        <v>1490000</v>
      </c>
      <c r="N32" s="67">
        <f t="shared" ref="N32" si="14">(F32+G32+I32+K32)*M32</f>
        <v>6317600</v>
      </c>
      <c r="O32" s="67">
        <f>N32*E32</f>
        <v>183210400</v>
      </c>
      <c r="P32" s="68"/>
      <c r="Q32" s="67"/>
      <c r="R32" s="68"/>
      <c r="S32" s="68"/>
      <c r="T32" s="68"/>
      <c r="U32" s="69"/>
      <c r="V32" s="70"/>
    </row>
    <row r="33" spans="1:22" s="71" customFormat="1" ht="22.5" customHeight="1">
      <c r="A33" s="362"/>
      <c r="B33" s="365"/>
      <c r="C33" s="63">
        <v>45108</v>
      </c>
      <c r="D33" s="63">
        <v>45292</v>
      </c>
      <c r="E33" s="31">
        <f>IF(MONTH(C34)&gt;=MONTH(C33),(YEAR(C34)-YEAR(C33))*12+(MONTH(C34)-MONTH(C33)),(YEAR(C34)-YEAR(C33)-1)*12+(12-MONTH(C33)+MONTH(C34)))</f>
        <v>7</v>
      </c>
      <c r="F33" s="31">
        <v>3.99</v>
      </c>
      <c r="G33" s="31">
        <v>0.25</v>
      </c>
      <c r="H33" s="64"/>
      <c r="I33" s="65"/>
      <c r="J33" s="64"/>
      <c r="K33" s="76"/>
      <c r="L33" s="65"/>
      <c r="M33" s="66">
        <v>1490000</v>
      </c>
      <c r="N33" s="67">
        <f>(F33+G33+I33+K33)*M33</f>
        <v>6317600</v>
      </c>
      <c r="O33" s="67">
        <f>N33*E33</f>
        <v>44223200</v>
      </c>
      <c r="P33" s="68"/>
      <c r="Q33" s="67"/>
      <c r="R33" s="68"/>
      <c r="S33" s="68"/>
      <c r="T33" s="68"/>
      <c r="U33" s="69"/>
      <c r="V33" s="70"/>
    </row>
    <row r="34" spans="1:22" s="71" customFormat="1" ht="22.5" customHeight="1">
      <c r="A34" s="362"/>
      <c r="B34" s="365"/>
      <c r="C34" s="63">
        <v>45323</v>
      </c>
      <c r="D34" s="63">
        <v>45444</v>
      </c>
      <c r="E34" s="31">
        <f t="shared" ref="E34:E35" si="15">IF(MONTH(C35)&gt;=MONTH(C34),(YEAR(C35)-YEAR(C34))*12+(MONTH(C35)-MONTH(C34)),(YEAR(C35)-YEAR(C34)-1)*12+(12-MONTH(C34)+MONTH(C35)))</f>
        <v>5</v>
      </c>
      <c r="F34" s="31">
        <v>3.99</v>
      </c>
      <c r="G34" s="31">
        <v>0.25</v>
      </c>
      <c r="H34" s="64"/>
      <c r="I34" s="65"/>
      <c r="J34" s="64"/>
      <c r="K34" s="76"/>
      <c r="L34" s="65"/>
      <c r="M34" s="66">
        <v>1800000</v>
      </c>
      <c r="N34" s="67">
        <f t="shared" ref="N34:N35" si="16">(F34+G34+I34+K34)*M34</f>
        <v>7632000</v>
      </c>
      <c r="O34" s="67">
        <f t="shared" ref="O34:O35" si="17">N34*E34</f>
        <v>38160000</v>
      </c>
      <c r="P34" s="68"/>
      <c r="Q34" s="67"/>
      <c r="R34" s="68"/>
      <c r="S34" s="68"/>
      <c r="T34" s="68"/>
      <c r="U34" s="69"/>
      <c r="V34" s="70"/>
    </row>
    <row r="35" spans="1:22" s="71" customFormat="1" ht="22.5" customHeight="1">
      <c r="A35" s="362"/>
      <c r="B35" s="365"/>
      <c r="C35" s="63">
        <v>45474</v>
      </c>
      <c r="D35" s="63">
        <v>45627</v>
      </c>
      <c r="E35" s="31">
        <f t="shared" si="15"/>
        <v>5</v>
      </c>
      <c r="F35" s="31">
        <v>4.32</v>
      </c>
      <c r="G35" s="31">
        <v>0.25</v>
      </c>
      <c r="H35" s="64"/>
      <c r="I35" s="65"/>
      <c r="J35" s="64"/>
      <c r="K35" s="76"/>
      <c r="L35" s="65"/>
      <c r="M35" s="66">
        <v>2340000</v>
      </c>
      <c r="N35" s="67">
        <f t="shared" si="16"/>
        <v>10693800</v>
      </c>
      <c r="O35" s="67">
        <f t="shared" si="17"/>
        <v>53469000</v>
      </c>
      <c r="P35" s="68"/>
      <c r="Q35" s="67"/>
      <c r="R35" s="68"/>
      <c r="S35" s="68"/>
      <c r="T35" s="68"/>
      <c r="U35" s="69"/>
      <c r="V35" s="70"/>
    </row>
    <row r="36" spans="1:22" s="79" customFormat="1" ht="22.5" customHeight="1">
      <c r="A36" s="363"/>
      <c r="B36" s="366"/>
      <c r="C36" s="72">
        <v>45627</v>
      </c>
      <c r="D36" s="63"/>
      <c r="E36" s="73">
        <f>SUM(E31:E35)</f>
        <v>60</v>
      </c>
      <c r="F36" s="31"/>
      <c r="G36" s="74"/>
      <c r="H36" s="74"/>
      <c r="I36" s="75"/>
      <c r="J36" s="74"/>
      <c r="K36" s="76"/>
      <c r="L36" s="65"/>
      <c r="M36" s="77">
        <v>2340000</v>
      </c>
      <c r="N36" s="78"/>
      <c r="O36" s="78">
        <f>SUM(O31:O35)</f>
        <v>400625200</v>
      </c>
      <c r="P36" s="78">
        <f>ROUND(O36/60,0)</f>
        <v>6677087</v>
      </c>
      <c r="Q36" s="78"/>
      <c r="R36" s="74"/>
      <c r="S36" s="74"/>
      <c r="T36" s="74"/>
      <c r="U36" s="69"/>
      <c r="V36" s="70"/>
    </row>
    <row r="37" spans="1:22" s="71" customFormat="1" ht="22.5" customHeight="1">
      <c r="A37" s="361">
        <v>6</v>
      </c>
      <c r="B37" s="364" t="s">
        <v>101</v>
      </c>
      <c r="C37" s="62">
        <v>43800</v>
      </c>
      <c r="D37" s="63">
        <v>44348</v>
      </c>
      <c r="E37" s="31">
        <f>IF(MONTH(C38)&gt;=MONTH(C37),(YEAR(C38)-YEAR(C37))*12+(MONTH(C38)-MONTH(C37)),(YEAR(C38)-YEAR(C37)-1)*12+(12-MONTH(C37)+MONTH(C38)))</f>
        <v>19</v>
      </c>
      <c r="F37" s="31">
        <v>3.33</v>
      </c>
      <c r="G37" s="31">
        <v>0.3</v>
      </c>
      <c r="H37" s="64"/>
      <c r="I37" s="65"/>
      <c r="J37" s="64"/>
      <c r="K37" s="76"/>
      <c r="L37" s="65"/>
      <c r="M37" s="66">
        <v>1490000</v>
      </c>
      <c r="N37" s="67">
        <f>(F37+G37+I37+K37)*M37</f>
        <v>5408700</v>
      </c>
      <c r="O37" s="67">
        <f>N37*E37</f>
        <v>102765300</v>
      </c>
      <c r="P37" s="68"/>
      <c r="Q37" s="67">
        <v>29</v>
      </c>
      <c r="R37" s="68">
        <v>0</v>
      </c>
      <c r="S37" s="68">
        <v>54</v>
      </c>
      <c r="T37" s="68">
        <v>4</v>
      </c>
      <c r="U37" s="69"/>
      <c r="V37" s="70"/>
    </row>
    <row r="38" spans="1:22" s="71" customFormat="1" ht="22.5" customHeight="1">
      <c r="A38" s="362"/>
      <c r="B38" s="365"/>
      <c r="C38" s="63">
        <v>44378</v>
      </c>
      <c r="D38" s="63">
        <v>45078</v>
      </c>
      <c r="E38" s="31">
        <f t="shared" ref="E38" si="18">IF(MONTH(C39)&gt;=MONTH(C38),(YEAR(C39)-YEAR(C38))*12+(MONTH(C39)-MONTH(C38)),(YEAR(C39)-YEAR(C38)-1)*12+(12-MONTH(C38)+MONTH(C39)))</f>
        <v>24</v>
      </c>
      <c r="F38" s="31">
        <v>3.66</v>
      </c>
      <c r="G38" s="31">
        <v>0.3</v>
      </c>
      <c r="H38" s="64"/>
      <c r="I38" s="65"/>
      <c r="J38" s="64"/>
      <c r="K38" s="76"/>
      <c r="L38" s="65"/>
      <c r="M38" s="66">
        <v>1490000</v>
      </c>
      <c r="N38" s="67">
        <f t="shared" ref="N38" si="19">(F38+G38+I38+K38)*M38</f>
        <v>5900400</v>
      </c>
      <c r="O38" s="67">
        <f>N38*E38</f>
        <v>141609600</v>
      </c>
      <c r="P38" s="68"/>
      <c r="Q38" s="67"/>
      <c r="R38" s="68"/>
      <c r="S38" s="68"/>
      <c r="T38" s="68"/>
      <c r="U38" s="69"/>
      <c r="V38" s="70"/>
    </row>
    <row r="39" spans="1:22" s="71" customFormat="1" ht="22.5" customHeight="1">
      <c r="A39" s="362"/>
      <c r="B39" s="365"/>
      <c r="C39" s="63">
        <v>45108</v>
      </c>
      <c r="D39" s="63">
        <v>45261</v>
      </c>
      <c r="E39" s="31">
        <f>IF(MONTH(C40)&gt;=MONTH(C39),(YEAR(C40)-YEAR(C39))*12+(MONTH(C40)-MONTH(C39)),(YEAR(C40)-YEAR(C39)-1)*12+(12-MONTH(C39)+MONTH(C40)))</f>
        <v>6</v>
      </c>
      <c r="F39" s="31">
        <v>3.66</v>
      </c>
      <c r="G39" s="31">
        <v>0.3</v>
      </c>
      <c r="H39" s="64"/>
      <c r="I39" s="65"/>
      <c r="J39" s="64"/>
      <c r="K39" s="76"/>
      <c r="L39" s="65"/>
      <c r="M39" s="66">
        <v>1800000</v>
      </c>
      <c r="N39" s="67">
        <f>(F39+G39+I39+K39)*M39</f>
        <v>7128000</v>
      </c>
      <c r="O39" s="67">
        <f>N39*E39</f>
        <v>42768000</v>
      </c>
      <c r="P39" s="68"/>
      <c r="Q39" s="67"/>
      <c r="R39" s="68"/>
      <c r="S39" s="68"/>
      <c r="T39" s="68"/>
      <c r="U39" s="69"/>
      <c r="V39" s="70"/>
    </row>
    <row r="40" spans="1:22" s="71" customFormat="1" ht="22.5" customHeight="1">
      <c r="A40" s="362"/>
      <c r="B40" s="365"/>
      <c r="C40" s="63">
        <v>45292</v>
      </c>
      <c r="D40" s="63">
        <v>45444</v>
      </c>
      <c r="E40" s="31">
        <f>IF(MONTH(C41)&gt;=MONTH(C40),(YEAR(C41)-YEAR(C40))*12+(MONTH(C41)-MONTH(C40)),(YEAR(C41)-YEAR(C40)-1)*12+(12-MONTH(C40)+MONTH(C41)))</f>
        <v>6</v>
      </c>
      <c r="F40" s="31">
        <v>3.99</v>
      </c>
      <c r="G40" s="31">
        <v>0.3</v>
      </c>
      <c r="H40" s="64"/>
      <c r="I40" s="65"/>
      <c r="J40" s="64"/>
      <c r="K40" s="76"/>
      <c r="L40" s="65"/>
      <c r="M40" s="66">
        <v>1800000</v>
      </c>
      <c r="N40" s="67">
        <f t="shared" ref="N40:N41" si="20">(F40+G40+I40+K40)*M40</f>
        <v>7722000</v>
      </c>
      <c r="O40" s="67">
        <f t="shared" ref="O40:O41" si="21">N40*E40</f>
        <v>46332000</v>
      </c>
      <c r="P40" s="68"/>
      <c r="Q40" s="67"/>
      <c r="R40" s="68"/>
      <c r="S40" s="68"/>
      <c r="T40" s="68"/>
      <c r="U40" s="69"/>
      <c r="V40" s="70"/>
    </row>
    <row r="41" spans="1:22" s="71" customFormat="1" ht="22.5" customHeight="1">
      <c r="A41" s="362"/>
      <c r="B41" s="365"/>
      <c r="C41" s="63">
        <v>45474</v>
      </c>
      <c r="D41" s="63">
        <v>45627</v>
      </c>
      <c r="E41" s="31">
        <f t="shared" ref="E41" si="22">IF(MONTH(C42)&gt;=MONTH(C41),(YEAR(C42)-YEAR(C41))*12+(MONTH(C42)-MONTH(C41)),(YEAR(C42)-YEAR(C41)-1)*12+(12-MONTH(C41)+MONTH(C42)))</f>
        <v>5</v>
      </c>
      <c r="F41" s="31">
        <v>3.99</v>
      </c>
      <c r="G41" s="31">
        <v>0.3</v>
      </c>
      <c r="H41" s="64"/>
      <c r="I41" s="65"/>
      <c r="J41" s="64"/>
      <c r="K41" s="76"/>
      <c r="L41" s="65"/>
      <c r="M41" s="66">
        <v>2340000</v>
      </c>
      <c r="N41" s="67">
        <f t="shared" si="20"/>
        <v>10038600</v>
      </c>
      <c r="O41" s="67">
        <f t="shared" si="21"/>
        <v>50193000</v>
      </c>
      <c r="P41" s="68"/>
      <c r="Q41" s="67"/>
      <c r="R41" s="68"/>
      <c r="S41" s="68"/>
      <c r="T41" s="68"/>
      <c r="U41" s="69"/>
      <c r="V41" s="70"/>
    </row>
    <row r="42" spans="1:22" s="79" customFormat="1" ht="22.5" customHeight="1">
      <c r="A42" s="363"/>
      <c r="B42" s="366"/>
      <c r="C42" s="72">
        <v>45627</v>
      </c>
      <c r="D42" s="63"/>
      <c r="E42" s="73">
        <f>SUM(E37:E41)</f>
        <v>60</v>
      </c>
      <c r="F42" s="31"/>
      <c r="G42" s="74"/>
      <c r="H42" s="74"/>
      <c r="I42" s="75"/>
      <c r="J42" s="74"/>
      <c r="K42" s="76"/>
      <c r="L42" s="65"/>
      <c r="M42" s="77">
        <v>2340000</v>
      </c>
      <c r="N42" s="78"/>
      <c r="O42" s="78">
        <f>SUM(O37:O41)</f>
        <v>383667900</v>
      </c>
      <c r="P42" s="78">
        <f>ROUND(O42/60,0)</f>
        <v>6394465</v>
      </c>
      <c r="Q42" s="78"/>
      <c r="R42" s="74"/>
      <c r="S42" s="74"/>
      <c r="T42" s="74"/>
      <c r="U42" s="69"/>
      <c r="V42" s="70"/>
    </row>
    <row r="43" spans="1:22" s="71" customFormat="1" ht="22.5" customHeight="1">
      <c r="A43" s="361">
        <v>7</v>
      </c>
      <c r="B43" s="367" t="s">
        <v>111</v>
      </c>
      <c r="C43" s="80">
        <v>43800</v>
      </c>
      <c r="D43" s="80">
        <v>43983</v>
      </c>
      <c r="E43" s="31">
        <f>IF(MONTH(C44)&gt;=MONTH(C43),(YEAR(C44)-YEAR(C43))*12+(MONTH(C44)-MONTH(C43)),(YEAR(C44)-YEAR(C43)-1)*12+(12-MONTH(C43)+MONTH(C44)))</f>
        <v>7</v>
      </c>
      <c r="F43" s="31">
        <v>3.66</v>
      </c>
      <c r="G43" s="31">
        <v>0.3</v>
      </c>
      <c r="H43" s="64"/>
      <c r="I43" s="65"/>
      <c r="J43" s="64"/>
      <c r="K43" s="76"/>
      <c r="L43" s="65"/>
      <c r="M43" s="66">
        <v>1490000</v>
      </c>
      <c r="N43" s="67">
        <f>(F43+G43+I43+K43)*M43</f>
        <v>5900400</v>
      </c>
      <c r="O43" s="67">
        <f>N43*E43</f>
        <v>41302800</v>
      </c>
      <c r="P43" s="68"/>
      <c r="Q43" s="67">
        <v>34</v>
      </c>
      <c r="R43" s="68">
        <v>8</v>
      </c>
      <c r="S43" s="68">
        <v>59</v>
      </c>
      <c r="T43" s="68">
        <v>2</v>
      </c>
      <c r="U43" s="69"/>
      <c r="V43" s="70"/>
    </row>
    <row r="44" spans="1:22" s="71" customFormat="1" ht="22.5" customHeight="1">
      <c r="A44" s="362"/>
      <c r="B44" s="368"/>
      <c r="C44" s="80">
        <v>44013</v>
      </c>
      <c r="D44" s="80">
        <v>44105</v>
      </c>
      <c r="E44" s="31">
        <f t="shared" ref="E44:E48" si="23">IF(MONTH(C45)&gt;=MONTH(C44),(YEAR(C45)-YEAR(C44))*12+(MONTH(C45)-MONTH(C44)),(YEAR(C45)-YEAR(C44)-1)*12+(12-MONTH(C44)+MONTH(C45)))</f>
        <v>4</v>
      </c>
      <c r="F44" s="31">
        <v>3.66</v>
      </c>
      <c r="G44" s="31">
        <v>0.25</v>
      </c>
      <c r="H44" s="64"/>
      <c r="I44" s="65"/>
      <c r="J44" s="64"/>
      <c r="K44" s="76"/>
      <c r="L44" s="65"/>
      <c r="M44" s="66">
        <v>1490000</v>
      </c>
      <c r="N44" s="67">
        <f t="shared" ref="N44" si="24">(F44+G44+I44+K44)*M44</f>
        <v>5825900</v>
      </c>
      <c r="O44" s="67">
        <f>N44*E44</f>
        <v>23303600</v>
      </c>
      <c r="P44" s="68"/>
      <c r="Q44" s="67"/>
      <c r="R44" s="68"/>
      <c r="S44" s="68"/>
      <c r="T44" s="68"/>
      <c r="U44" s="69"/>
      <c r="V44" s="70"/>
    </row>
    <row r="45" spans="1:22" s="71" customFormat="1" ht="22.5" customHeight="1">
      <c r="A45" s="362"/>
      <c r="B45" s="368"/>
      <c r="C45" s="80">
        <v>44136</v>
      </c>
      <c r="D45" s="80">
        <v>45078</v>
      </c>
      <c r="E45" s="31">
        <f t="shared" si="23"/>
        <v>32</v>
      </c>
      <c r="F45" s="31">
        <v>3.99</v>
      </c>
      <c r="G45" s="31">
        <v>0.25</v>
      </c>
      <c r="H45" s="64"/>
      <c r="I45" s="65"/>
      <c r="J45" s="64"/>
      <c r="K45" s="76"/>
      <c r="L45" s="65"/>
      <c r="M45" s="66">
        <v>1490000</v>
      </c>
      <c r="N45" s="67">
        <f>(F45+G45+I45+K45)*M45</f>
        <v>6317600</v>
      </c>
      <c r="O45" s="67">
        <f>N45*E45</f>
        <v>202163200</v>
      </c>
      <c r="P45" s="68"/>
      <c r="Q45" s="67"/>
      <c r="R45" s="68"/>
      <c r="S45" s="68"/>
      <c r="T45" s="68"/>
      <c r="U45" s="69"/>
      <c r="V45" s="70"/>
    </row>
    <row r="46" spans="1:22" s="71" customFormat="1" ht="22.5" customHeight="1">
      <c r="A46" s="362"/>
      <c r="B46" s="368"/>
      <c r="C46" s="80">
        <v>45108</v>
      </c>
      <c r="D46" s="80">
        <v>45200</v>
      </c>
      <c r="E46" s="31">
        <f t="shared" si="23"/>
        <v>4</v>
      </c>
      <c r="F46" s="31">
        <v>3.99</v>
      </c>
      <c r="G46" s="31">
        <v>0.25</v>
      </c>
      <c r="H46" s="64"/>
      <c r="I46" s="65"/>
      <c r="J46" s="64"/>
      <c r="K46" s="76"/>
      <c r="L46" s="65"/>
      <c r="M46" s="66">
        <v>1800000</v>
      </c>
      <c r="N46" s="67">
        <f t="shared" ref="N46:N48" si="25">(F46+G46+I46+K46)*M46</f>
        <v>7632000</v>
      </c>
      <c r="O46" s="67">
        <f t="shared" ref="O46:O48" si="26">N46*E46</f>
        <v>30528000</v>
      </c>
      <c r="P46" s="68"/>
      <c r="Q46" s="67"/>
      <c r="R46" s="68"/>
      <c r="S46" s="68"/>
      <c r="T46" s="68"/>
      <c r="U46" s="69"/>
      <c r="V46" s="70"/>
    </row>
    <row r="47" spans="1:22" s="71" customFormat="1" ht="22.5" customHeight="1">
      <c r="A47" s="362"/>
      <c r="B47" s="368"/>
      <c r="C47" s="80">
        <v>45231</v>
      </c>
      <c r="D47" s="80">
        <v>45444</v>
      </c>
      <c r="E47" s="31">
        <f t="shared" si="23"/>
        <v>8</v>
      </c>
      <c r="F47" s="31">
        <v>4.32</v>
      </c>
      <c r="G47" s="31">
        <v>0.25</v>
      </c>
      <c r="H47" s="64"/>
      <c r="I47" s="65"/>
      <c r="J47" s="64"/>
      <c r="K47" s="76"/>
      <c r="L47" s="65"/>
      <c r="M47" s="66">
        <v>1800000</v>
      </c>
      <c r="N47" s="67">
        <f t="shared" si="25"/>
        <v>8226000.0000000009</v>
      </c>
      <c r="O47" s="67">
        <f t="shared" si="26"/>
        <v>65808000.000000007</v>
      </c>
      <c r="P47" s="68"/>
      <c r="Q47" s="67"/>
      <c r="R47" s="68"/>
      <c r="S47" s="68"/>
      <c r="T47" s="68"/>
      <c r="U47" s="69"/>
      <c r="V47" s="70"/>
    </row>
    <row r="48" spans="1:22" s="71" customFormat="1" ht="22.5" customHeight="1">
      <c r="A48" s="362"/>
      <c r="B48" s="368"/>
      <c r="C48" s="80">
        <v>45474</v>
      </c>
      <c r="D48" s="80">
        <v>45627</v>
      </c>
      <c r="E48" s="31">
        <f t="shared" si="23"/>
        <v>5</v>
      </c>
      <c r="F48" s="31">
        <v>4.32</v>
      </c>
      <c r="G48" s="31">
        <v>0.25</v>
      </c>
      <c r="H48" s="64"/>
      <c r="I48" s="65"/>
      <c r="J48" s="64"/>
      <c r="K48" s="76"/>
      <c r="L48" s="65"/>
      <c r="M48" s="66">
        <v>2340000</v>
      </c>
      <c r="N48" s="67">
        <f t="shared" si="25"/>
        <v>10693800</v>
      </c>
      <c r="O48" s="67">
        <f t="shared" si="26"/>
        <v>53469000</v>
      </c>
      <c r="P48" s="68"/>
      <c r="Q48" s="67"/>
      <c r="R48" s="68"/>
      <c r="S48" s="68"/>
      <c r="T48" s="68"/>
      <c r="U48" s="69"/>
      <c r="V48" s="70"/>
    </row>
    <row r="49" spans="1:22" s="79" customFormat="1" ht="22.5" customHeight="1">
      <c r="A49" s="363"/>
      <c r="B49" s="368"/>
      <c r="C49" s="72">
        <v>45627</v>
      </c>
      <c r="D49" s="63"/>
      <c r="E49" s="73">
        <f>SUM(E43:E48)</f>
        <v>60</v>
      </c>
      <c r="F49" s="31"/>
      <c r="G49" s="74"/>
      <c r="H49" s="74"/>
      <c r="I49" s="75"/>
      <c r="J49" s="74"/>
      <c r="K49" s="76"/>
      <c r="L49" s="65"/>
      <c r="M49" s="77">
        <v>2340000</v>
      </c>
      <c r="N49" s="78"/>
      <c r="O49" s="78">
        <f>SUM(O43:O48)</f>
        <v>416574600</v>
      </c>
      <c r="P49" s="78">
        <f>ROUND(O49/60,0)</f>
        <v>6942910</v>
      </c>
      <c r="Q49" s="78"/>
      <c r="R49" s="74"/>
      <c r="S49" s="74"/>
      <c r="T49" s="74"/>
      <c r="U49" s="69"/>
      <c r="V49" s="70"/>
    </row>
    <row r="50" spans="1:22" s="71" customFormat="1" ht="22.5" customHeight="1">
      <c r="A50" s="361">
        <v>8</v>
      </c>
      <c r="B50" s="364" t="s">
        <v>115</v>
      </c>
      <c r="C50" s="62">
        <v>43800</v>
      </c>
      <c r="D50" s="63">
        <v>43862</v>
      </c>
      <c r="E50" s="31">
        <f>IF(MONTH(C51)&gt;=MONTH(C50),(YEAR(C51)-YEAR(C50))*12+(MONTH(C51)-MONTH(C50)),(YEAR(C51)-YEAR(C50)-1)*12+(12-MONTH(C50)+MONTH(C51)))</f>
        <v>3</v>
      </c>
      <c r="F50" s="31">
        <v>3.33</v>
      </c>
      <c r="G50" s="31">
        <v>0.15</v>
      </c>
      <c r="H50" s="64"/>
      <c r="I50" s="65"/>
      <c r="J50" s="64"/>
      <c r="K50" s="76"/>
      <c r="L50" s="65"/>
      <c r="M50" s="66">
        <v>1490000</v>
      </c>
      <c r="N50" s="67">
        <f>(F50+G50+I50+K50)*M50</f>
        <v>5185200</v>
      </c>
      <c r="O50" s="67">
        <f>N50*E50</f>
        <v>15555600</v>
      </c>
      <c r="P50" s="68"/>
      <c r="Q50" s="67">
        <v>22</v>
      </c>
      <c r="R50" s="68">
        <v>0</v>
      </c>
      <c r="S50" s="68">
        <v>53</v>
      </c>
      <c r="T50" s="68">
        <v>9</v>
      </c>
      <c r="U50" s="69"/>
      <c r="V50" s="70"/>
    </row>
    <row r="51" spans="1:22" s="71" customFormat="1" ht="22.5" customHeight="1">
      <c r="A51" s="362"/>
      <c r="B51" s="365"/>
      <c r="C51" s="63">
        <v>43891</v>
      </c>
      <c r="D51" s="63">
        <v>44228</v>
      </c>
      <c r="E51" s="31">
        <f t="shared" ref="E51" si="27">IF(MONTH(C52)&gt;=MONTH(C51),(YEAR(C52)-YEAR(C51))*12+(MONTH(C52)-MONTH(C51)),(YEAR(C52)-YEAR(C51)-1)*12+(12-MONTH(C51)+MONTH(C52)))</f>
        <v>12</v>
      </c>
      <c r="F51" s="31">
        <v>3.33</v>
      </c>
      <c r="G51" s="31">
        <v>0.15</v>
      </c>
      <c r="H51" s="64"/>
      <c r="I51" s="65"/>
      <c r="J51" s="64"/>
      <c r="K51" s="76"/>
      <c r="L51" s="65"/>
      <c r="M51" s="66">
        <v>1490000</v>
      </c>
      <c r="N51" s="67">
        <f t="shared" ref="N51" si="28">(F51+G51+I51+K51)*M51</f>
        <v>5185200</v>
      </c>
      <c r="O51" s="67">
        <f>N51*E51</f>
        <v>62222400</v>
      </c>
      <c r="P51" s="68"/>
      <c r="Q51" s="67"/>
      <c r="R51" s="68"/>
      <c r="S51" s="68"/>
      <c r="T51" s="68"/>
      <c r="U51" s="69"/>
      <c r="V51" s="70"/>
    </row>
    <row r="52" spans="1:22" s="71" customFormat="1" ht="22.5" customHeight="1">
      <c r="A52" s="362"/>
      <c r="B52" s="365"/>
      <c r="C52" s="63">
        <v>44256</v>
      </c>
      <c r="D52" s="63">
        <v>44896</v>
      </c>
      <c r="E52" s="31">
        <f>IF(MONTH(C53)&gt;=MONTH(C52),(YEAR(C53)-YEAR(C52))*12+(MONTH(C53)-MONTH(C52)),(YEAR(C53)-YEAR(C52)-1)*12+(12-MONTH(C52)+MONTH(C53)))</f>
        <v>22</v>
      </c>
      <c r="F52" s="31">
        <v>3.66</v>
      </c>
      <c r="G52" s="31">
        <v>0.15</v>
      </c>
      <c r="H52" s="64"/>
      <c r="I52" s="65"/>
      <c r="J52" s="64"/>
      <c r="K52" s="76"/>
      <c r="L52" s="65"/>
      <c r="M52" s="66">
        <v>1490000</v>
      </c>
      <c r="N52" s="67">
        <f>(F52+G52+I52+K52)*M52</f>
        <v>5676900</v>
      </c>
      <c r="O52" s="67">
        <f>N52*E52</f>
        <v>124891800</v>
      </c>
      <c r="P52" s="68"/>
      <c r="Q52" s="67"/>
      <c r="R52" s="68"/>
      <c r="S52" s="68"/>
      <c r="T52" s="68"/>
      <c r="U52" s="69"/>
      <c r="V52" s="70"/>
    </row>
    <row r="53" spans="1:22" s="71" customFormat="1" ht="22.5" customHeight="1">
      <c r="A53" s="362"/>
      <c r="B53" s="365"/>
      <c r="C53" s="63">
        <v>44927</v>
      </c>
      <c r="D53" s="63">
        <v>45078</v>
      </c>
      <c r="E53" s="31">
        <f t="shared" ref="E53:E56" si="29">IF(MONTH(C54)&gt;=MONTH(C53),(YEAR(C54)-YEAR(C53))*12+(MONTH(C54)-MONTH(C53)),(YEAR(C54)-YEAR(C53)-1)*12+(12-MONTH(C53)+MONTH(C54)))</f>
        <v>6</v>
      </c>
      <c r="F53" s="31">
        <v>3.66</v>
      </c>
      <c r="G53" s="31">
        <v>0.15</v>
      </c>
      <c r="H53" s="64"/>
      <c r="I53" s="65"/>
      <c r="J53" s="64"/>
      <c r="K53" s="76"/>
      <c r="L53" s="65"/>
      <c r="M53" s="66">
        <v>1490000</v>
      </c>
      <c r="N53" s="67">
        <f t="shared" ref="N53:N56" si="30">(F53+G53+I53+K53)*M53</f>
        <v>5676900</v>
      </c>
      <c r="O53" s="67">
        <f t="shared" ref="O53:O56" si="31">N53*E53</f>
        <v>34061400</v>
      </c>
      <c r="P53" s="68"/>
      <c r="Q53" s="67"/>
      <c r="R53" s="68"/>
      <c r="S53" s="68"/>
      <c r="T53" s="68"/>
      <c r="U53" s="69"/>
      <c r="V53" s="70"/>
    </row>
    <row r="54" spans="1:22" s="71" customFormat="1" ht="22.5" customHeight="1">
      <c r="A54" s="362"/>
      <c r="B54" s="365"/>
      <c r="C54" s="63">
        <v>45108</v>
      </c>
      <c r="D54" s="63">
        <v>45323</v>
      </c>
      <c r="E54" s="31">
        <f t="shared" si="29"/>
        <v>8</v>
      </c>
      <c r="F54" s="31">
        <v>3.66</v>
      </c>
      <c r="G54" s="31">
        <v>0.15</v>
      </c>
      <c r="H54" s="64"/>
      <c r="I54" s="65"/>
      <c r="J54" s="64"/>
      <c r="K54" s="76"/>
      <c r="L54" s="65"/>
      <c r="M54" s="66">
        <v>1800000</v>
      </c>
      <c r="N54" s="67">
        <f t="shared" si="30"/>
        <v>6858000</v>
      </c>
      <c r="O54" s="67">
        <f t="shared" si="31"/>
        <v>54864000</v>
      </c>
      <c r="P54" s="68"/>
      <c r="Q54" s="67"/>
      <c r="R54" s="68"/>
      <c r="S54" s="68"/>
      <c r="T54" s="68"/>
      <c r="U54" s="69"/>
      <c r="V54" s="70"/>
    </row>
    <row r="55" spans="1:22" s="71" customFormat="1" ht="22.5" customHeight="1">
      <c r="A55" s="362"/>
      <c r="B55" s="365"/>
      <c r="C55" s="63">
        <v>45352</v>
      </c>
      <c r="D55" s="63">
        <v>45444</v>
      </c>
      <c r="E55" s="31">
        <f t="shared" si="29"/>
        <v>4</v>
      </c>
      <c r="F55" s="31">
        <v>3.99</v>
      </c>
      <c r="G55" s="31">
        <v>0.15</v>
      </c>
      <c r="H55" s="64"/>
      <c r="I55" s="65"/>
      <c r="J55" s="64"/>
      <c r="K55" s="76"/>
      <c r="L55" s="65"/>
      <c r="M55" s="66">
        <v>1800000</v>
      </c>
      <c r="N55" s="67">
        <f t="shared" si="30"/>
        <v>7452000.0000000009</v>
      </c>
      <c r="O55" s="67">
        <f t="shared" si="31"/>
        <v>29808000.000000004</v>
      </c>
      <c r="P55" s="68"/>
      <c r="Q55" s="67"/>
      <c r="R55" s="68"/>
      <c r="S55" s="68"/>
      <c r="T55" s="68"/>
      <c r="U55" s="69"/>
      <c r="V55" s="70"/>
    </row>
    <row r="56" spans="1:22" s="71" customFormat="1" ht="22.5" customHeight="1">
      <c r="A56" s="362"/>
      <c r="B56" s="365"/>
      <c r="C56" s="63">
        <v>45474</v>
      </c>
      <c r="D56" s="63">
        <v>45627</v>
      </c>
      <c r="E56" s="31">
        <f t="shared" si="29"/>
        <v>5</v>
      </c>
      <c r="F56" s="31">
        <v>3.99</v>
      </c>
      <c r="G56" s="31">
        <v>0.15</v>
      </c>
      <c r="H56" s="64"/>
      <c r="I56" s="65"/>
      <c r="J56" s="64"/>
      <c r="K56" s="76"/>
      <c r="L56" s="65"/>
      <c r="M56" s="66">
        <v>2340000</v>
      </c>
      <c r="N56" s="67">
        <f t="shared" si="30"/>
        <v>9687600.0000000019</v>
      </c>
      <c r="O56" s="67">
        <f t="shared" si="31"/>
        <v>48438000.000000007</v>
      </c>
      <c r="P56" s="68"/>
      <c r="Q56" s="67"/>
      <c r="R56" s="68"/>
      <c r="S56" s="68"/>
      <c r="T56" s="68"/>
      <c r="U56" s="69"/>
      <c r="V56" s="70"/>
    </row>
    <row r="57" spans="1:22" s="79" customFormat="1" ht="22.5" customHeight="1">
      <c r="A57" s="363"/>
      <c r="B57" s="366"/>
      <c r="C57" s="72">
        <v>45627</v>
      </c>
      <c r="D57" s="63"/>
      <c r="E57" s="73">
        <f>SUM(E50:E56)</f>
        <v>60</v>
      </c>
      <c r="F57" s="31"/>
      <c r="G57" s="74"/>
      <c r="H57" s="74"/>
      <c r="I57" s="75"/>
      <c r="J57" s="74"/>
      <c r="K57" s="76"/>
      <c r="L57" s="65"/>
      <c r="M57" s="77">
        <v>2340000</v>
      </c>
      <c r="N57" s="78"/>
      <c r="O57" s="78">
        <f>SUM(O50:O56)</f>
        <v>369841200</v>
      </c>
      <c r="P57" s="78">
        <f>ROUND(O57/60,0)</f>
        <v>6164020</v>
      </c>
      <c r="Q57" s="78"/>
      <c r="R57" s="74"/>
      <c r="S57" s="74"/>
      <c r="T57" s="74"/>
      <c r="U57" s="69"/>
      <c r="V57" s="70"/>
    </row>
    <row r="58" spans="1:22" s="71" customFormat="1" ht="22.5" customHeight="1">
      <c r="A58" s="361">
        <v>9</v>
      </c>
      <c r="B58" s="364" t="s">
        <v>127</v>
      </c>
      <c r="C58" s="62">
        <v>43800</v>
      </c>
      <c r="D58" s="63">
        <v>44287</v>
      </c>
      <c r="E58" s="31">
        <f>IF(MONTH(C59)&gt;=MONTH(C58),(YEAR(C59)-YEAR(C58))*12+(MONTH(C59)-MONTH(C58)),(YEAR(C59)-YEAR(C58)-1)*12+(12-MONTH(C58)+MONTH(C59)))</f>
        <v>17</v>
      </c>
      <c r="F58" s="31">
        <v>2.36</v>
      </c>
      <c r="G58" s="31">
        <v>0.15</v>
      </c>
      <c r="H58" s="64"/>
      <c r="I58" s="65"/>
      <c r="J58" s="64"/>
      <c r="K58" s="76"/>
      <c r="L58" s="65"/>
      <c r="M58" s="66">
        <v>1490000</v>
      </c>
      <c r="N58" s="67">
        <f>(F58+G58+I58+K58)*M58</f>
        <v>3739899.9999999995</v>
      </c>
      <c r="O58" s="67">
        <f>N58*E58</f>
        <v>63578299.999999993</v>
      </c>
      <c r="P58" s="68"/>
      <c r="Q58" s="67">
        <v>34</v>
      </c>
      <c r="R58" s="68">
        <v>10</v>
      </c>
      <c r="S58" s="68">
        <v>58</v>
      </c>
      <c r="T58" s="68">
        <v>5</v>
      </c>
      <c r="U58" s="69"/>
      <c r="V58" s="70"/>
    </row>
    <row r="59" spans="1:22" s="71" customFormat="1" ht="22.5" customHeight="1">
      <c r="A59" s="362"/>
      <c r="B59" s="365"/>
      <c r="C59" s="63">
        <v>44317</v>
      </c>
      <c r="D59" s="63">
        <v>44866</v>
      </c>
      <c r="E59" s="31">
        <f t="shared" ref="E59" si="32">IF(MONTH(C60)&gt;=MONTH(C59),(YEAR(C60)-YEAR(C59))*12+(MONTH(C60)-MONTH(C59)),(YEAR(C60)-YEAR(C59)-1)*12+(12-MONTH(C59)+MONTH(C60)))</f>
        <v>19</v>
      </c>
      <c r="F59" s="31">
        <v>3.46</v>
      </c>
      <c r="G59" s="31">
        <v>0.15</v>
      </c>
      <c r="H59" s="64"/>
      <c r="I59" s="65"/>
      <c r="J59" s="64"/>
      <c r="K59" s="76"/>
      <c r="L59" s="65"/>
      <c r="M59" s="66">
        <v>1490000</v>
      </c>
      <c r="N59" s="67">
        <f t="shared" ref="N59" si="33">(F59+G59+I59+K59)*M59</f>
        <v>5378900</v>
      </c>
      <c r="O59" s="67">
        <f>N59*E59</f>
        <v>102199100</v>
      </c>
      <c r="P59" s="68"/>
      <c r="Q59" s="67"/>
      <c r="R59" s="68"/>
      <c r="S59" s="68"/>
      <c r="T59" s="68"/>
      <c r="U59" s="69"/>
      <c r="V59" s="70"/>
    </row>
    <row r="60" spans="1:22" s="71" customFormat="1" ht="22.5" customHeight="1">
      <c r="A60" s="362"/>
      <c r="B60" s="365"/>
      <c r="C60" s="63">
        <v>44896</v>
      </c>
      <c r="D60" s="63">
        <v>45078</v>
      </c>
      <c r="E60" s="31">
        <f>IF(MONTH(C61)&gt;=MONTH(C60),(YEAR(C61)-YEAR(C60))*12+(MONTH(C61)-MONTH(C60)),(YEAR(C61)-YEAR(C60)-1)*12+(12-MONTH(C60)+MONTH(C61)))</f>
        <v>7</v>
      </c>
      <c r="F60" s="31">
        <v>3.66</v>
      </c>
      <c r="G60" s="31">
        <v>0.15</v>
      </c>
      <c r="H60" s="64"/>
      <c r="I60" s="65"/>
      <c r="J60" s="64"/>
      <c r="K60" s="76"/>
      <c r="L60" s="65"/>
      <c r="M60" s="66">
        <v>1490000</v>
      </c>
      <c r="N60" s="67">
        <f>(F60+G60+I60+K60)*M60</f>
        <v>5676900</v>
      </c>
      <c r="O60" s="67">
        <f>N60*E60</f>
        <v>39738300</v>
      </c>
      <c r="P60" s="68"/>
      <c r="Q60" s="67"/>
      <c r="R60" s="68"/>
      <c r="S60" s="68"/>
      <c r="T60" s="68"/>
      <c r="U60" s="69"/>
      <c r="V60" s="70"/>
    </row>
    <row r="61" spans="1:22" s="71" customFormat="1" ht="22.5" customHeight="1">
      <c r="A61" s="362"/>
      <c r="B61" s="365"/>
      <c r="C61" s="63">
        <v>45108</v>
      </c>
      <c r="D61" s="63">
        <v>45444</v>
      </c>
      <c r="E61" s="31">
        <f>IF(MONTH(C62)&gt;=MONTH(C61),(YEAR(C62)-YEAR(C61))*12+(MONTH(C62)-MONTH(C61)),(YEAR(C62)-YEAR(C61)-1)*12+(12-MONTH(C61)+MONTH(C62)))</f>
        <v>12</v>
      </c>
      <c r="F61" s="31">
        <v>3.66</v>
      </c>
      <c r="G61" s="31">
        <v>0.15</v>
      </c>
      <c r="H61" s="64"/>
      <c r="I61" s="65"/>
      <c r="J61" s="64"/>
      <c r="K61" s="76"/>
      <c r="L61" s="65"/>
      <c r="M61" s="66">
        <v>1800000</v>
      </c>
      <c r="N61" s="67">
        <f t="shared" ref="N61:N62" si="34">(F61+G61+I61+K61)*M61</f>
        <v>6858000</v>
      </c>
      <c r="O61" s="67">
        <f t="shared" ref="O61:O62" si="35">N61*E61</f>
        <v>82296000</v>
      </c>
      <c r="P61" s="68"/>
      <c r="Q61" s="67"/>
      <c r="R61" s="68"/>
      <c r="S61" s="68"/>
      <c r="T61" s="68"/>
      <c r="U61" s="69"/>
      <c r="V61" s="70"/>
    </row>
    <row r="62" spans="1:22" s="71" customFormat="1" ht="22.5" customHeight="1">
      <c r="A62" s="362"/>
      <c r="B62" s="365"/>
      <c r="C62" s="63">
        <v>45474</v>
      </c>
      <c r="D62" s="63">
        <v>45627</v>
      </c>
      <c r="E62" s="31">
        <f t="shared" ref="E62" si="36">IF(MONTH(C63)&gt;=MONTH(C62),(YEAR(C63)-YEAR(C62))*12+(MONTH(C63)-MONTH(C62)),(YEAR(C63)-YEAR(C62)-1)*12+(12-MONTH(C62)+MONTH(C63)))</f>
        <v>5</v>
      </c>
      <c r="F62" s="31">
        <v>3.66</v>
      </c>
      <c r="G62" s="31">
        <v>0.15</v>
      </c>
      <c r="H62" s="64"/>
      <c r="I62" s="65"/>
      <c r="J62" s="64"/>
      <c r="K62" s="76"/>
      <c r="L62" s="65"/>
      <c r="M62" s="66">
        <v>2340000</v>
      </c>
      <c r="N62" s="67">
        <f t="shared" si="34"/>
        <v>8915400</v>
      </c>
      <c r="O62" s="67">
        <f t="shared" si="35"/>
        <v>44577000</v>
      </c>
      <c r="P62" s="68"/>
      <c r="Q62" s="67"/>
      <c r="R62" s="68"/>
      <c r="S62" s="68"/>
      <c r="T62" s="68"/>
      <c r="U62" s="69"/>
      <c r="V62" s="70"/>
    </row>
    <row r="63" spans="1:22" s="79" customFormat="1" ht="22.5" customHeight="1">
      <c r="A63" s="363"/>
      <c r="B63" s="366"/>
      <c r="C63" s="72">
        <v>45627</v>
      </c>
      <c r="D63" s="63"/>
      <c r="E63" s="73">
        <f>SUM(E58:E62)</f>
        <v>60</v>
      </c>
      <c r="F63" s="31"/>
      <c r="G63" s="74"/>
      <c r="H63" s="74"/>
      <c r="I63" s="75"/>
      <c r="J63" s="74"/>
      <c r="K63" s="76"/>
      <c r="L63" s="65"/>
      <c r="M63" s="77">
        <v>2340000</v>
      </c>
      <c r="N63" s="78"/>
      <c r="O63" s="78">
        <f>SUM(O58:O62)</f>
        <v>332388700</v>
      </c>
      <c r="P63" s="78">
        <f>ROUND(O63/60,0)</f>
        <v>5539812</v>
      </c>
      <c r="Q63" s="78"/>
      <c r="R63" s="74"/>
      <c r="S63" s="74"/>
      <c r="T63" s="74"/>
      <c r="U63" s="69"/>
      <c r="V63" s="70"/>
    </row>
    <row r="64" spans="1:22" s="71" customFormat="1" ht="22.5" customHeight="1">
      <c r="A64" s="361">
        <v>10</v>
      </c>
      <c r="B64" s="364" t="s">
        <v>129</v>
      </c>
      <c r="C64" s="62">
        <v>43800</v>
      </c>
      <c r="D64" s="63">
        <v>43952</v>
      </c>
      <c r="E64" s="31">
        <f>IF(MONTH(C65)&gt;=MONTH(C64),(YEAR(C65)-YEAR(C64))*12+(MONTH(C65)-MONTH(C64)),(YEAR(C65)-YEAR(C64)-1)*12+(12-MONTH(C64)+MONTH(C65)))</f>
        <v>6</v>
      </c>
      <c r="F64" s="31">
        <v>3.99</v>
      </c>
      <c r="G64" s="31">
        <v>0.25</v>
      </c>
      <c r="H64" s="64"/>
      <c r="I64" s="65"/>
      <c r="J64" s="64"/>
      <c r="K64" s="76"/>
      <c r="L64" s="65"/>
      <c r="M64" s="66">
        <v>1490000</v>
      </c>
      <c r="N64" s="67">
        <f>(F64+G64+I64+K64)*M64</f>
        <v>6317600</v>
      </c>
      <c r="O64" s="67">
        <f>N64*E64</f>
        <v>37905600</v>
      </c>
      <c r="P64" s="68"/>
      <c r="Q64" s="67">
        <v>25</v>
      </c>
      <c r="R64" s="68">
        <v>0</v>
      </c>
      <c r="S64" s="68">
        <v>60</v>
      </c>
      <c r="T64" s="68">
        <v>10</v>
      </c>
      <c r="U64" s="69"/>
      <c r="V64" s="70"/>
    </row>
    <row r="65" spans="1:22" s="71" customFormat="1" ht="22.5" customHeight="1">
      <c r="A65" s="362"/>
      <c r="B65" s="365"/>
      <c r="C65" s="63">
        <v>43983</v>
      </c>
      <c r="D65" s="63">
        <v>45047</v>
      </c>
      <c r="E65" s="31">
        <f t="shared" ref="E65" si="37">IF(MONTH(C66)&gt;=MONTH(C65),(YEAR(C66)-YEAR(C65))*12+(MONTH(C66)-MONTH(C65)),(YEAR(C66)-YEAR(C65)-1)*12+(12-MONTH(C65)+MONTH(C66)))</f>
        <v>36</v>
      </c>
      <c r="F65" s="31">
        <v>4.32</v>
      </c>
      <c r="G65" s="31">
        <v>0.25</v>
      </c>
      <c r="H65" s="64"/>
      <c r="I65" s="65"/>
      <c r="J65" s="64"/>
      <c r="K65" s="76"/>
      <c r="L65" s="65"/>
      <c r="M65" s="66">
        <v>1490000</v>
      </c>
      <c r="N65" s="67">
        <f t="shared" ref="N65" si="38">(F65+G65+I65+K65)*M65</f>
        <v>6809300</v>
      </c>
      <c r="O65" s="67">
        <f>N65*E65</f>
        <v>245134800</v>
      </c>
      <c r="P65" s="68"/>
      <c r="Q65" s="67"/>
      <c r="R65" s="68"/>
      <c r="S65" s="68"/>
      <c r="T65" s="68"/>
      <c r="U65" s="69"/>
      <c r="V65" s="70"/>
    </row>
    <row r="66" spans="1:22" s="71" customFormat="1" ht="22.5" customHeight="1">
      <c r="A66" s="362"/>
      <c r="B66" s="365"/>
      <c r="C66" s="63">
        <v>45078</v>
      </c>
      <c r="D66" s="63">
        <v>45078</v>
      </c>
      <c r="E66" s="31">
        <f>IF(MONTH(C67)&gt;=MONTH(C66),(YEAR(C67)-YEAR(C66))*12+(MONTH(C67)-MONTH(C66)),(YEAR(C67)-YEAR(C66)-1)*12+(12-MONTH(C66)+MONTH(C67)))</f>
        <v>1</v>
      </c>
      <c r="F66" s="31">
        <v>4.6500000000000004</v>
      </c>
      <c r="G66" s="31">
        <v>0.25</v>
      </c>
      <c r="H66" s="64"/>
      <c r="I66" s="65"/>
      <c r="J66" s="64"/>
      <c r="K66" s="76"/>
      <c r="L66" s="65"/>
      <c r="M66" s="66">
        <v>1490000</v>
      </c>
      <c r="N66" s="67">
        <f>(F66+G66+I66+K66)*M66</f>
        <v>7301000.0000000009</v>
      </c>
      <c r="O66" s="67">
        <f>N66*E66</f>
        <v>7301000.0000000009</v>
      </c>
      <c r="P66" s="68"/>
      <c r="Q66" s="67"/>
      <c r="R66" s="68"/>
      <c r="S66" s="68"/>
      <c r="T66" s="68"/>
      <c r="U66" s="69"/>
      <c r="V66" s="70"/>
    </row>
    <row r="67" spans="1:22" s="71" customFormat="1" ht="22.5" customHeight="1">
      <c r="A67" s="362"/>
      <c r="B67" s="365"/>
      <c r="C67" s="63">
        <v>45108</v>
      </c>
      <c r="D67" s="63">
        <v>45444</v>
      </c>
      <c r="E67" s="31">
        <f>IF(MONTH(C68)&gt;=MONTH(C67),(YEAR(C68)-YEAR(C67))*12+(MONTH(C68)-MONTH(C67)),(YEAR(C68)-YEAR(C67)-1)*12+(12-MONTH(C67)+MONTH(C68)))</f>
        <v>12</v>
      </c>
      <c r="F67" s="31">
        <v>3.99</v>
      </c>
      <c r="G67" s="31">
        <v>0.25</v>
      </c>
      <c r="H67" s="64"/>
      <c r="I67" s="65"/>
      <c r="J67" s="64"/>
      <c r="K67" s="76"/>
      <c r="L67" s="65"/>
      <c r="M67" s="66">
        <v>1800000</v>
      </c>
      <c r="N67" s="67">
        <f t="shared" ref="N67:N68" si="39">(F67+G67+I67+K67)*M67</f>
        <v>7632000</v>
      </c>
      <c r="O67" s="67">
        <f t="shared" ref="O67:O68" si="40">N67*E67</f>
        <v>91584000</v>
      </c>
      <c r="P67" s="68"/>
      <c r="Q67" s="67"/>
      <c r="R67" s="68"/>
      <c r="S67" s="68"/>
      <c r="T67" s="68"/>
      <c r="U67" s="69"/>
      <c r="V67" s="70"/>
    </row>
    <row r="68" spans="1:22" s="71" customFormat="1" ht="22.5" customHeight="1">
      <c r="A68" s="362"/>
      <c r="B68" s="365"/>
      <c r="C68" s="63">
        <v>45474</v>
      </c>
      <c r="D68" s="63">
        <v>45627</v>
      </c>
      <c r="E68" s="31">
        <f t="shared" ref="E68" si="41">IF(MONTH(C69)&gt;=MONTH(C68),(YEAR(C69)-YEAR(C68))*12+(MONTH(C69)-MONTH(C68)),(YEAR(C69)-YEAR(C68)-1)*12+(12-MONTH(C68)+MONTH(C69)))</f>
        <v>5</v>
      </c>
      <c r="F68" s="31">
        <v>3.99</v>
      </c>
      <c r="G68" s="31">
        <v>0.25</v>
      </c>
      <c r="H68" s="64"/>
      <c r="I68" s="65"/>
      <c r="J68" s="64"/>
      <c r="K68" s="76"/>
      <c r="L68" s="65"/>
      <c r="M68" s="66">
        <v>2340000</v>
      </c>
      <c r="N68" s="67">
        <f t="shared" si="39"/>
        <v>9921600</v>
      </c>
      <c r="O68" s="67">
        <f t="shared" si="40"/>
        <v>49608000</v>
      </c>
      <c r="P68" s="68"/>
      <c r="Q68" s="67"/>
      <c r="R68" s="68"/>
      <c r="S68" s="68"/>
      <c r="T68" s="68"/>
      <c r="U68" s="69"/>
      <c r="V68" s="70"/>
    </row>
    <row r="69" spans="1:22" s="79" customFormat="1" ht="22.5" customHeight="1">
      <c r="A69" s="363"/>
      <c r="B69" s="366"/>
      <c r="C69" s="72">
        <v>45627</v>
      </c>
      <c r="D69" s="63"/>
      <c r="E69" s="73">
        <f>SUM(E64:E68)</f>
        <v>60</v>
      </c>
      <c r="F69" s="31"/>
      <c r="G69" s="74"/>
      <c r="H69" s="74"/>
      <c r="I69" s="75"/>
      <c r="J69" s="74"/>
      <c r="K69" s="76"/>
      <c r="L69" s="65"/>
      <c r="M69" s="77">
        <v>2340000</v>
      </c>
      <c r="N69" s="78"/>
      <c r="O69" s="78">
        <f>SUM(O64:O68)</f>
        <v>431533400</v>
      </c>
      <c r="P69" s="78">
        <f>ROUND(O69/60,0)</f>
        <v>7192223</v>
      </c>
      <c r="Q69" s="78"/>
      <c r="R69" s="74"/>
      <c r="S69" s="74"/>
      <c r="T69" s="74"/>
      <c r="U69" s="69"/>
      <c r="V69" s="70"/>
    </row>
    <row r="70" spans="1:22" s="71" customFormat="1" ht="22.5" customHeight="1">
      <c r="A70" s="361">
        <v>11</v>
      </c>
      <c r="B70" s="364" t="s">
        <v>128</v>
      </c>
      <c r="C70" s="62">
        <v>43800</v>
      </c>
      <c r="D70" s="63">
        <v>43983</v>
      </c>
      <c r="E70" s="31">
        <f>IF(MONTH(C71)&gt;=MONTH(C70),(YEAR(C71)-YEAR(C70))*12+(MONTH(C71)-MONTH(C70)),(YEAR(C71)-YEAR(C70)-1)*12+(12-MONTH(C70)+MONTH(C71)))</f>
        <v>7</v>
      </c>
      <c r="F70" s="31">
        <v>3.66</v>
      </c>
      <c r="G70" s="31">
        <v>0.2</v>
      </c>
      <c r="H70" s="64"/>
      <c r="I70" s="65"/>
      <c r="J70" s="64"/>
      <c r="K70" s="76"/>
      <c r="L70" s="65"/>
      <c r="M70" s="66">
        <v>1490000</v>
      </c>
      <c r="N70" s="67">
        <f>(F70+G70+I70+K70)*M70</f>
        <v>5751400.0000000009</v>
      </c>
      <c r="O70" s="67">
        <f>N70*E70</f>
        <v>40259800.000000007</v>
      </c>
      <c r="P70" s="68"/>
      <c r="Q70" s="67">
        <v>30</v>
      </c>
      <c r="R70" s="68">
        <v>4</v>
      </c>
      <c r="S70" s="68">
        <v>55</v>
      </c>
      <c r="T70" s="68">
        <v>9</v>
      </c>
      <c r="U70" s="69"/>
      <c r="V70" s="70"/>
    </row>
    <row r="71" spans="1:22" s="71" customFormat="1" ht="22.5" customHeight="1">
      <c r="A71" s="362"/>
      <c r="B71" s="365"/>
      <c r="C71" s="63">
        <v>44013</v>
      </c>
      <c r="D71" s="63">
        <v>44501</v>
      </c>
      <c r="E71" s="31">
        <f t="shared" ref="E71:E75" si="42">IF(MONTH(C72)&gt;=MONTH(C71),(YEAR(C72)-YEAR(C71))*12+(MONTH(C72)-MONTH(C71)),(YEAR(C72)-YEAR(C71)-1)*12+(12-MONTH(C71)+MONTH(C72)))</f>
        <v>17</v>
      </c>
      <c r="F71" s="31">
        <v>3.66</v>
      </c>
      <c r="G71" s="31">
        <v>0.2</v>
      </c>
      <c r="H71" s="64"/>
      <c r="I71" s="65"/>
      <c r="J71" s="64"/>
      <c r="K71" s="76"/>
      <c r="L71" s="65"/>
      <c r="M71" s="66">
        <v>1490000</v>
      </c>
      <c r="N71" s="67">
        <f t="shared" ref="N71" si="43">(F71+G71+I71+K71)*M71</f>
        <v>5751400.0000000009</v>
      </c>
      <c r="O71" s="67">
        <f>N71*E71</f>
        <v>97773800.000000015</v>
      </c>
      <c r="P71" s="68"/>
      <c r="Q71" s="67"/>
      <c r="R71" s="68"/>
      <c r="S71" s="68"/>
      <c r="T71" s="68"/>
      <c r="U71" s="69"/>
      <c r="V71" s="70"/>
    </row>
    <row r="72" spans="1:22" s="71" customFormat="1" ht="22.5" customHeight="1">
      <c r="A72" s="362"/>
      <c r="B72" s="365"/>
      <c r="C72" s="63">
        <v>44531</v>
      </c>
      <c r="D72" s="63">
        <v>45078</v>
      </c>
      <c r="E72" s="31">
        <f t="shared" si="42"/>
        <v>19</v>
      </c>
      <c r="F72" s="31">
        <v>3.99</v>
      </c>
      <c r="G72" s="31">
        <v>0.2</v>
      </c>
      <c r="H72" s="64"/>
      <c r="I72" s="65"/>
      <c r="J72" s="64"/>
      <c r="K72" s="76"/>
      <c r="L72" s="65"/>
      <c r="M72" s="66">
        <v>1490000</v>
      </c>
      <c r="N72" s="67">
        <f>(F72+G72+I72+K72)*M72</f>
        <v>6243100.0000000009</v>
      </c>
      <c r="O72" s="67">
        <f>N72*E72</f>
        <v>118618900.00000001</v>
      </c>
      <c r="P72" s="68"/>
      <c r="Q72" s="67"/>
      <c r="R72" s="68"/>
      <c r="S72" s="68"/>
      <c r="T72" s="68"/>
      <c r="U72" s="69"/>
      <c r="V72" s="70"/>
    </row>
    <row r="73" spans="1:22" s="71" customFormat="1" ht="22.5" customHeight="1">
      <c r="A73" s="362"/>
      <c r="B73" s="365"/>
      <c r="C73" s="63">
        <v>45108</v>
      </c>
      <c r="D73" s="63">
        <v>45413</v>
      </c>
      <c r="E73" s="31">
        <f t="shared" si="42"/>
        <v>11</v>
      </c>
      <c r="F73" s="31">
        <v>3.99</v>
      </c>
      <c r="G73" s="31">
        <v>0.2</v>
      </c>
      <c r="H73" s="64"/>
      <c r="I73" s="65"/>
      <c r="J73" s="64"/>
      <c r="K73" s="76"/>
      <c r="L73" s="65"/>
      <c r="M73" s="66">
        <v>1800000</v>
      </c>
      <c r="N73" s="67">
        <f t="shared" ref="N73:N75" si="44">(F73+G73+I73+K73)*M73</f>
        <v>7542000.0000000009</v>
      </c>
      <c r="O73" s="67">
        <f t="shared" ref="O73:O75" si="45">N73*E73</f>
        <v>82962000.000000015</v>
      </c>
      <c r="P73" s="68"/>
      <c r="Q73" s="67"/>
      <c r="R73" s="68"/>
      <c r="S73" s="68"/>
      <c r="T73" s="68"/>
      <c r="U73" s="69"/>
      <c r="V73" s="70"/>
    </row>
    <row r="74" spans="1:22" s="71" customFormat="1" ht="22.5" customHeight="1">
      <c r="A74" s="362"/>
      <c r="B74" s="365"/>
      <c r="C74" s="63">
        <v>45444</v>
      </c>
      <c r="D74" s="63">
        <v>45444</v>
      </c>
      <c r="E74" s="31">
        <f t="shared" si="42"/>
        <v>1</v>
      </c>
      <c r="F74" s="31">
        <v>4.32</v>
      </c>
      <c r="G74" s="31">
        <v>0.2</v>
      </c>
      <c r="H74" s="64"/>
      <c r="I74" s="65"/>
      <c r="J74" s="64"/>
      <c r="K74" s="76"/>
      <c r="L74" s="65"/>
      <c r="M74" s="66">
        <v>1800000</v>
      </c>
      <c r="N74" s="67">
        <f t="shared" si="44"/>
        <v>8136000.0000000009</v>
      </c>
      <c r="O74" s="67">
        <f t="shared" si="45"/>
        <v>8136000.0000000009</v>
      </c>
      <c r="P74" s="68"/>
      <c r="Q74" s="67"/>
      <c r="R74" s="68"/>
      <c r="S74" s="68"/>
      <c r="T74" s="68"/>
      <c r="U74" s="69"/>
      <c r="V74" s="70"/>
    </row>
    <row r="75" spans="1:22" s="71" customFormat="1" ht="22.5" customHeight="1">
      <c r="A75" s="362"/>
      <c r="B75" s="365"/>
      <c r="C75" s="63">
        <v>45474</v>
      </c>
      <c r="D75" s="63">
        <v>45627</v>
      </c>
      <c r="E75" s="31">
        <f t="shared" si="42"/>
        <v>5</v>
      </c>
      <c r="F75" s="31">
        <v>4.32</v>
      </c>
      <c r="G75" s="31">
        <v>0.2</v>
      </c>
      <c r="H75" s="64"/>
      <c r="I75" s="65"/>
      <c r="J75" s="64"/>
      <c r="K75" s="76"/>
      <c r="L75" s="65"/>
      <c r="M75" s="66">
        <v>2340000</v>
      </c>
      <c r="N75" s="67">
        <f t="shared" si="44"/>
        <v>10576800.000000002</v>
      </c>
      <c r="O75" s="67">
        <f t="shared" si="45"/>
        <v>52884000.000000007</v>
      </c>
      <c r="P75" s="68"/>
      <c r="Q75" s="67"/>
      <c r="R75" s="68"/>
      <c r="S75" s="68"/>
      <c r="T75" s="68"/>
      <c r="U75" s="69"/>
      <c r="V75" s="70"/>
    </row>
    <row r="76" spans="1:22" s="79" customFormat="1" ht="22.5" customHeight="1">
      <c r="A76" s="363"/>
      <c r="B76" s="366"/>
      <c r="C76" s="72">
        <v>45627</v>
      </c>
      <c r="D76" s="63"/>
      <c r="E76" s="73">
        <f>SUM(E70:E75)</f>
        <v>60</v>
      </c>
      <c r="F76" s="31"/>
      <c r="G76" s="74"/>
      <c r="H76" s="74"/>
      <c r="I76" s="75"/>
      <c r="J76" s="74"/>
      <c r="K76" s="76"/>
      <c r="L76" s="65"/>
      <c r="M76" s="77">
        <v>2340000</v>
      </c>
      <c r="N76" s="78"/>
      <c r="O76" s="78">
        <f>SUM(O70:O75)</f>
        <v>400634500.00000006</v>
      </c>
      <c r="P76" s="78">
        <f>ROUND(O76/60,0)</f>
        <v>6677242</v>
      </c>
      <c r="Q76" s="78"/>
      <c r="R76" s="74"/>
      <c r="S76" s="74"/>
      <c r="T76" s="74"/>
      <c r="U76" s="69"/>
      <c r="V76" s="70"/>
    </row>
  </sheetData>
  <mergeCells count="46">
    <mergeCell ref="U6:U7"/>
    <mergeCell ref="Q6:R6"/>
    <mergeCell ref="S6:T6"/>
    <mergeCell ref="A1:C1"/>
    <mergeCell ref="N1:T1"/>
    <mergeCell ref="A2:C2"/>
    <mergeCell ref="N2:T2"/>
    <mergeCell ref="A4:T4"/>
    <mergeCell ref="O6:O7"/>
    <mergeCell ref="B6:B7"/>
    <mergeCell ref="C6:C7"/>
    <mergeCell ref="A6:A7"/>
    <mergeCell ref="F6:F7"/>
    <mergeCell ref="P6:P7"/>
    <mergeCell ref="D6:D7"/>
    <mergeCell ref="E6:E7"/>
    <mergeCell ref="N6:N7"/>
    <mergeCell ref="J6:J7"/>
    <mergeCell ref="K6:K7"/>
    <mergeCell ref="L6:L7"/>
    <mergeCell ref="M6:M7"/>
    <mergeCell ref="H6:H7"/>
    <mergeCell ref="G6:G7"/>
    <mergeCell ref="I6:I7"/>
    <mergeCell ref="A31:A36"/>
    <mergeCell ref="B31:B36"/>
    <mergeCell ref="A8:A13"/>
    <mergeCell ref="B8:B13"/>
    <mergeCell ref="B25:B29"/>
    <mergeCell ref="B14:B17"/>
    <mergeCell ref="B19:B23"/>
    <mergeCell ref="A14:A18"/>
    <mergeCell ref="A19:A24"/>
    <mergeCell ref="A25:A30"/>
    <mergeCell ref="A70:A76"/>
    <mergeCell ref="B70:B76"/>
    <mergeCell ref="A37:A42"/>
    <mergeCell ref="B37:B42"/>
    <mergeCell ref="B43:B49"/>
    <mergeCell ref="A64:A69"/>
    <mergeCell ref="B64:B69"/>
    <mergeCell ref="A43:A49"/>
    <mergeCell ref="A50:A57"/>
    <mergeCell ref="B50:B57"/>
    <mergeCell ref="A58:A63"/>
    <mergeCell ref="B58:B63"/>
  </mergeCells>
  <phoneticPr fontId="3" type="noConversion"/>
  <pageMargins left="0" right="0" top="0.6" bottom="0.35433070866141703" header="0.31496062992126" footer="0.31496062992126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2"/>
  <sheetViews>
    <sheetView zoomScale="115" zoomScaleNormal="115" workbookViewId="0">
      <selection activeCell="N10" sqref="N10"/>
    </sheetView>
  </sheetViews>
  <sheetFormatPr defaultRowHeight="15.75"/>
  <cols>
    <col min="1" max="1" width="3" customWidth="1"/>
    <col min="2" max="2" width="11.875" customWidth="1"/>
    <col min="3" max="3" width="8" customWidth="1"/>
    <col min="4" max="4" width="5" customWidth="1"/>
    <col min="6" max="9" width="5.125" customWidth="1"/>
    <col min="10" max="10" width="6.25" customWidth="1"/>
    <col min="11" max="11" width="6.125" customWidth="1"/>
    <col min="12" max="12" width="3.375" customWidth="1"/>
    <col min="13" max="13" width="3.25" customWidth="1"/>
    <col min="14" max="15" width="7.125" customWidth="1"/>
    <col min="16" max="17" width="6.25" customWidth="1"/>
    <col min="18" max="18" width="5.75" customWidth="1"/>
    <col min="19" max="19" width="7" customWidth="1"/>
    <col min="20" max="20" width="8.625" customWidth="1"/>
  </cols>
  <sheetData>
    <row r="1" spans="1:23">
      <c r="A1" s="378" t="s">
        <v>11</v>
      </c>
      <c r="B1" s="378"/>
      <c r="C1" s="378"/>
      <c r="D1" s="378"/>
      <c r="E1" s="2"/>
      <c r="F1" s="2"/>
      <c r="G1" s="2"/>
      <c r="H1" s="2"/>
      <c r="I1" s="2"/>
      <c r="J1" s="22"/>
      <c r="K1" s="22"/>
      <c r="M1" s="49"/>
      <c r="N1" s="49"/>
      <c r="O1" s="49"/>
      <c r="P1" s="49"/>
      <c r="Q1" s="49"/>
      <c r="R1" s="49"/>
      <c r="S1" s="49"/>
      <c r="T1" s="49"/>
      <c r="U1" s="49"/>
      <c r="V1" s="49"/>
      <c r="W1" s="22"/>
    </row>
    <row r="2" spans="1:23">
      <c r="A2" s="286" t="s">
        <v>75</v>
      </c>
      <c r="B2" s="286"/>
      <c r="C2" s="286"/>
      <c r="D2" s="286"/>
      <c r="E2" s="49"/>
      <c r="F2" s="49"/>
      <c r="G2" s="49"/>
      <c r="H2" s="49"/>
      <c r="I2" s="49"/>
      <c r="J2" s="22"/>
      <c r="K2" s="22"/>
      <c r="M2" s="49"/>
      <c r="N2" s="49"/>
      <c r="O2" s="49"/>
      <c r="P2" s="49"/>
      <c r="Q2" s="49"/>
      <c r="R2" s="49"/>
      <c r="S2" s="49"/>
      <c r="T2" s="49"/>
      <c r="U2" s="49"/>
      <c r="V2" s="49"/>
      <c r="W2" s="22"/>
    </row>
    <row r="3" spans="1:23" ht="9.75" customHeight="1">
      <c r="A3" s="44"/>
      <c r="B3" s="45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6"/>
      <c r="U3" s="44"/>
      <c r="V3" s="46"/>
      <c r="W3" s="46"/>
    </row>
    <row r="4" spans="1:23" ht="43.5" customHeight="1">
      <c r="A4" s="323" t="s">
        <v>139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46"/>
      <c r="U4" s="44"/>
      <c r="V4" s="46"/>
      <c r="W4" s="46"/>
    </row>
    <row r="5" spans="1:23">
      <c r="A5" s="334" t="s">
        <v>110</v>
      </c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46"/>
      <c r="U5" s="44"/>
      <c r="V5" s="46"/>
      <c r="W5" s="46"/>
    </row>
    <row r="6" spans="1:23">
      <c r="A6" s="44"/>
      <c r="B6" s="45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6"/>
      <c r="U6" s="44"/>
      <c r="V6" s="46"/>
      <c r="W6" s="46"/>
    </row>
    <row r="7" spans="1:23" ht="59.25" customHeight="1">
      <c r="A7" s="379" t="s">
        <v>0</v>
      </c>
      <c r="B7" s="336" t="s">
        <v>1</v>
      </c>
      <c r="C7" s="380" t="s">
        <v>2</v>
      </c>
      <c r="D7" s="336" t="s">
        <v>3</v>
      </c>
      <c r="E7" s="336" t="s">
        <v>4</v>
      </c>
      <c r="F7" s="340" t="s">
        <v>33</v>
      </c>
      <c r="G7" s="341"/>
      <c r="H7" s="341"/>
      <c r="I7" s="341"/>
      <c r="J7" s="342"/>
      <c r="K7" s="336" t="s">
        <v>36</v>
      </c>
      <c r="L7" s="338" t="s">
        <v>34</v>
      </c>
      <c r="M7" s="339"/>
      <c r="N7" s="336" t="s">
        <v>5</v>
      </c>
      <c r="O7" s="336" t="s">
        <v>144</v>
      </c>
      <c r="P7" s="340" t="s">
        <v>37</v>
      </c>
      <c r="Q7" s="341"/>
      <c r="R7" s="341"/>
      <c r="S7" s="342"/>
      <c r="T7" s="336" t="s">
        <v>38</v>
      </c>
      <c r="V7" s="382" t="s">
        <v>143</v>
      </c>
    </row>
    <row r="8" spans="1:23" ht="44.25" customHeight="1">
      <c r="A8" s="349"/>
      <c r="B8" s="337"/>
      <c r="C8" s="381"/>
      <c r="D8" s="337"/>
      <c r="E8" s="337"/>
      <c r="F8" s="23" t="s">
        <v>140</v>
      </c>
      <c r="G8" s="23" t="s">
        <v>7</v>
      </c>
      <c r="H8" s="23" t="s">
        <v>141</v>
      </c>
      <c r="I8" s="23" t="s">
        <v>62</v>
      </c>
      <c r="J8" s="23" t="s">
        <v>142</v>
      </c>
      <c r="K8" s="337"/>
      <c r="L8" s="24" t="s">
        <v>27</v>
      </c>
      <c r="M8" s="25" t="s">
        <v>28</v>
      </c>
      <c r="N8" s="337"/>
      <c r="O8" s="337"/>
      <c r="P8" s="23" t="s">
        <v>8</v>
      </c>
      <c r="Q8" s="23" t="s">
        <v>145</v>
      </c>
      <c r="R8" s="23" t="s">
        <v>39</v>
      </c>
      <c r="S8" s="23" t="s">
        <v>40</v>
      </c>
      <c r="T8" s="337"/>
      <c r="V8" s="383"/>
    </row>
    <row r="9" spans="1:23" ht="14.25" customHeight="1">
      <c r="A9" s="120" t="s">
        <v>31</v>
      </c>
      <c r="B9" s="121" t="s">
        <v>35</v>
      </c>
      <c r="C9" s="122">
        <v>1</v>
      </c>
      <c r="D9" s="122">
        <v>2</v>
      </c>
      <c r="E9" s="122">
        <v>3</v>
      </c>
      <c r="F9" s="122">
        <v>4</v>
      </c>
      <c r="G9" s="122">
        <v>5</v>
      </c>
      <c r="H9" s="122">
        <v>6</v>
      </c>
      <c r="I9" s="122">
        <v>7</v>
      </c>
      <c r="J9" s="122">
        <v>8</v>
      </c>
      <c r="K9" s="122">
        <v>9</v>
      </c>
      <c r="L9" s="122">
        <v>10</v>
      </c>
      <c r="M9" s="122">
        <v>11</v>
      </c>
      <c r="N9" s="122">
        <v>12</v>
      </c>
      <c r="O9" s="122">
        <v>13</v>
      </c>
      <c r="P9" s="122">
        <v>14</v>
      </c>
      <c r="Q9" s="122">
        <v>15</v>
      </c>
      <c r="R9" s="122">
        <v>16</v>
      </c>
      <c r="S9" s="122">
        <v>17</v>
      </c>
      <c r="T9" s="122">
        <v>18</v>
      </c>
      <c r="V9" s="383"/>
    </row>
    <row r="10" spans="1:23" ht="70.5" customHeight="1">
      <c r="A10" s="29">
        <v>1</v>
      </c>
      <c r="B10" s="30" t="s">
        <v>52</v>
      </c>
      <c r="C10" s="50">
        <v>28814</v>
      </c>
      <c r="D10" s="30" t="s">
        <v>32</v>
      </c>
      <c r="E10" s="30" t="s">
        <v>146</v>
      </c>
      <c r="F10" s="30">
        <f>SUM(G10:J10)</f>
        <v>3.15</v>
      </c>
      <c r="G10" s="30">
        <v>3</v>
      </c>
      <c r="H10" s="30">
        <v>0.15</v>
      </c>
      <c r="I10" s="30"/>
      <c r="J10" s="38"/>
      <c r="K10" s="30">
        <f>F10*2340</f>
        <v>7371</v>
      </c>
      <c r="L10" s="30">
        <v>8</v>
      </c>
      <c r="M10" s="30">
        <v>0</v>
      </c>
      <c r="N10" s="39" t="s">
        <v>46</v>
      </c>
      <c r="O10" s="39"/>
      <c r="P10" s="26">
        <f>SUM(Q10:S10)</f>
        <v>110565</v>
      </c>
      <c r="Q10" s="26">
        <f>0.8*K10*O10</f>
        <v>0</v>
      </c>
      <c r="R10" s="26">
        <f>3*K10</f>
        <v>22113</v>
      </c>
      <c r="S10" s="26">
        <f>1.5*K10*L10</f>
        <v>88452</v>
      </c>
      <c r="T10" s="97" t="s">
        <v>137</v>
      </c>
      <c r="U10" s="27"/>
    </row>
    <row r="11" spans="1:23" ht="19.5" customHeight="1"/>
    <row r="12" spans="1:23" s="28" customFormat="1" ht="52.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</sheetData>
  <mergeCells count="17">
    <mergeCell ref="V7:V9"/>
    <mergeCell ref="O7:O8"/>
    <mergeCell ref="K7:K8"/>
    <mergeCell ref="P7:S7"/>
    <mergeCell ref="T7:T8"/>
    <mergeCell ref="N7:N8"/>
    <mergeCell ref="L7:M7"/>
    <mergeCell ref="A1:D1"/>
    <mergeCell ref="A2:D2"/>
    <mergeCell ref="A7:A8"/>
    <mergeCell ref="B7:B8"/>
    <mergeCell ref="C7:C8"/>
    <mergeCell ref="D7:D8"/>
    <mergeCell ref="A4:S4"/>
    <mergeCell ref="A5:S5"/>
    <mergeCell ref="E7:E8"/>
    <mergeCell ref="F7:J7"/>
  </mergeCells>
  <pageMargins left="0" right="0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 Trợ cấp hưu trí 1 lần</vt:lpstr>
      <vt:lpstr>Bieu 01</vt:lpstr>
      <vt:lpstr>Bieu 02</vt:lpstr>
      <vt:lpstr>Bieu 03</vt:lpstr>
      <vt:lpstr>Biểu 02 - TH nghỉ hưu</vt:lpstr>
      <vt:lpstr>BIỂU 03 - LBQ</vt:lpstr>
      <vt:lpstr>BIỂU 04 Thoi viec</vt:lpstr>
      <vt:lpstr>'BIỂU 03 - LBQ'!Print_Titles</vt:lpstr>
    </vt:vector>
  </TitlesOfParts>
  <Company>Hoang Lan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Tamjindo</dc:creator>
  <cp:lastModifiedBy>My_PC</cp:lastModifiedBy>
  <cp:lastPrinted>2025-02-17T07:39:40Z</cp:lastPrinted>
  <dcterms:created xsi:type="dcterms:W3CDTF">2015-05-27T02:51:01Z</dcterms:created>
  <dcterms:modified xsi:type="dcterms:W3CDTF">2025-02-20T02:47:34Z</dcterms:modified>
</cp:coreProperties>
</file>