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1600" windowHeight="9435"/>
  </bookViews>
  <sheets>
    <sheet name=" Mẫu 1" sheetId="1" r:id="rId1"/>
    <sheet name="Mẫu 2" sheetId="2" r:id="rId2"/>
  </sheets>
  <calcPr calcId="152511"/>
  <fileRecoveryPr repairLoad="1"/>
</workbook>
</file>

<file path=xl/calcChain.xml><?xml version="1.0" encoding="utf-8"?>
<calcChain xmlns="http://schemas.openxmlformats.org/spreadsheetml/2006/main">
  <c r="N19" i="2" l="1"/>
  <c r="N18" i="2"/>
  <c r="O18" i="2" s="1"/>
  <c r="N17" i="2"/>
  <c r="O17" i="2" s="1"/>
  <c r="T17" i="2" s="1"/>
  <c r="N16" i="2"/>
  <c r="N15" i="2"/>
  <c r="O14" i="2"/>
  <c r="U14" i="2" s="1"/>
  <c r="N14" i="2"/>
  <c r="N13" i="2"/>
  <c r="O13" i="2" s="1"/>
  <c r="T13" i="2" s="1"/>
  <c r="N12" i="2"/>
  <c r="N11" i="2"/>
  <c r="O10" i="2"/>
  <c r="U10" i="2" s="1"/>
  <c r="N10" i="2"/>
  <c r="N9" i="2"/>
  <c r="O9" i="2" s="1"/>
  <c r="T9" i="2" s="1"/>
  <c r="N8" i="2"/>
  <c r="N7" i="2"/>
  <c r="O6" i="2"/>
  <c r="U6" i="2" s="1"/>
  <c r="N6" i="2"/>
  <c r="N5" i="2"/>
  <c r="O5" i="2" s="1"/>
  <c r="T5" i="2" s="1"/>
  <c r="Y14" i="1"/>
  <c r="R14" i="1"/>
  <c r="D14" i="1"/>
  <c r="U13" i="1"/>
  <c r="T13" i="1"/>
  <c r="S13" i="1"/>
  <c r="W13" i="1" s="1"/>
  <c r="M13" i="1"/>
  <c r="Q13" i="1" s="1"/>
  <c r="U12" i="1"/>
  <c r="T12" i="1"/>
  <c r="S12" i="1"/>
  <c r="W12" i="1" s="1"/>
  <c r="M12" i="1"/>
  <c r="Q12" i="1" s="1"/>
  <c r="F12" i="1"/>
  <c r="V11" i="1"/>
  <c r="V14" i="1" s="1"/>
  <c r="U11" i="1"/>
  <c r="U14" i="1" s="1"/>
  <c r="T11" i="1"/>
  <c r="T14" i="1" s="1"/>
  <c r="S11" i="1"/>
  <c r="S14" i="1" s="1"/>
  <c r="F11" i="1"/>
  <c r="M11" i="1" s="1"/>
  <c r="R6" i="2" l="1"/>
  <c r="R10" i="2"/>
  <c r="R14" i="2"/>
  <c r="S6" i="2"/>
  <c r="S10" i="2"/>
  <c r="S14" i="2"/>
  <c r="Z12" i="1"/>
  <c r="X12" i="1"/>
  <c r="Z13" i="1"/>
  <c r="X13" i="1"/>
  <c r="U18" i="2"/>
  <c r="T18" i="2"/>
  <c r="S18" i="2"/>
  <c r="R18" i="2"/>
  <c r="Q11" i="1"/>
  <c r="M14" i="1"/>
  <c r="U5" i="2"/>
  <c r="U9" i="2"/>
  <c r="U13" i="2"/>
  <c r="U17" i="2"/>
  <c r="R5" i="2"/>
  <c r="O8" i="2"/>
  <c r="R9" i="2"/>
  <c r="O12" i="2"/>
  <c r="R13" i="2"/>
  <c r="O16" i="2"/>
  <c r="R17" i="2"/>
  <c r="S5" i="2"/>
  <c r="T6" i="2"/>
  <c r="W6" i="2" s="1"/>
  <c r="O7" i="2"/>
  <c r="S9" i="2"/>
  <c r="T10" i="2"/>
  <c r="W10" i="2" s="1"/>
  <c r="O11" i="2"/>
  <c r="S13" i="2"/>
  <c r="T14" i="2"/>
  <c r="W14" i="2" s="1"/>
  <c r="O15" i="2"/>
  <c r="S17" i="2"/>
  <c r="O19" i="2"/>
  <c r="W11" i="1"/>
  <c r="W14" i="1" s="1"/>
  <c r="W18" i="2" l="1"/>
  <c r="W13" i="2"/>
  <c r="W5" i="2"/>
  <c r="R15" i="2"/>
  <c r="W15" i="2" s="1"/>
  <c r="U15" i="2"/>
  <c r="T15" i="2"/>
  <c r="S15" i="2"/>
  <c r="S12" i="2"/>
  <c r="R12" i="2"/>
  <c r="U12" i="2"/>
  <c r="T12" i="2"/>
  <c r="W9" i="2"/>
  <c r="Q14" i="1"/>
  <c r="Z11" i="1"/>
  <c r="Z14" i="1" s="1"/>
  <c r="X11" i="1"/>
  <c r="X14" i="1" s="1"/>
  <c r="W17" i="2"/>
  <c r="R19" i="2"/>
  <c r="U19" i="2"/>
  <c r="T19" i="2"/>
  <c r="S19" i="2"/>
  <c r="R7" i="2"/>
  <c r="U7" i="2"/>
  <c r="T7" i="2"/>
  <c r="S7" i="2"/>
  <c r="S16" i="2"/>
  <c r="R16" i="2"/>
  <c r="U16" i="2"/>
  <c r="T16" i="2"/>
  <c r="S8" i="2"/>
  <c r="R8" i="2"/>
  <c r="U8" i="2"/>
  <c r="T8" i="2"/>
  <c r="R11" i="2"/>
  <c r="U11" i="2"/>
  <c r="T11" i="2"/>
  <c r="S11" i="2"/>
  <c r="W16" i="2" l="1"/>
  <c r="W8" i="2"/>
  <c r="W11" i="2"/>
  <c r="W7" i="2"/>
  <c r="W19" i="2"/>
  <c r="W12" i="2"/>
</calcChain>
</file>

<file path=xl/sharedStrings.xml><?xml version="1.0" encoding="utf-8"?>
<sst xmlns="http://schemas.openxmlformats.org/spreadsheetml/2006/main" count="144" uniqueCount="96">
  <si>
    <t>QUY TRÌNH XÂY DỰNG HỆ THỐNG LƯƠNG 3P</t>
  </si>
  <si>
    <t>BẢNG THANH TOÁN LƯƠNG THÁNG …./ ….</t>
  </si>
  <si>
    <t>Phòng / Ban / Bộ phận</t>
  </si>
  <si>
    <t>Phòng X</t>
  </si>
  <si>
    <t>STT</t>
  </si>
  <si>
    <t>Họ và tên</t>
  </si>
  <si>
    <t>Chức vụ</t>
  </si>
  <si>
    <t>Lương cơ bản theo giá trị công việc P1 (dùng để tính bảo hiểm)</t>
  </si>
  <si>
    <t>Lương theo năng lực ASK P2</t>
  </si>
  <si>
    <t>Lương theo hiệu suất làm việc KPI P3 (Thưởng doanh số/thưởng kết quả công việc)</t>
  </si>
  <si>
    <t>Phụ cấp</t>
  </si>
  <si>
    <t>Các khoản phụ cấp có tính chất như lương</t>
  </si>
  <si>
    <t>Phúc lợi</t>
  </si>
  <si>
    <t>Ngày công thực tế</t>
  </si>
  <si>
    <t>Tổng thu nhập</t>
  </si>
  <si>
    <t>Các khoản giảm trừ khi tính thuế TNCN</t>
  </si>
  <si>
    <t>Thu nhập tính thuế</t>
  </si>
  <si>
    <t>Thuế TNCN phải nộp</t>
  </si>
  <si>
    <t>Thực lĩnh</t>
  </si>
  <si>
    <t>Ký nhận</t>
  </si>
  <si>
    <t>Năng lực nghề (vị trí công việc)</t>
  </si>
  <si>
    <t>Năng lực quản lý</t>
  </si>
  <si>
    <t>Ăn trưa</t>
  </si>
  <si>
    <t>Xăng xe, điện thoại</t>
  </si>
  <si>
    <t>Khác</t>
  </si>
  <si>
    <t>Ngày lễ</t>
  </si>
  <si>
    <t>Bản thân</t>
  </si>
  <si>
    <t>BHYT</t>
  </si>
  <si>
    <t>BHXH</t>
  </si>
  <si>
    <t>BHTN</t>
  </si>
  <si>
    <t>Giảm trừ gia cảnh và các khoản thu nhập không chịu thuế</t>
  </si>
  <si>
    <t>Cộng</t>
  </si>
  <si>
    <t>Bậc</t>
  </si>
  <si>
    <t>Thành tiền</t>
  </si>
  <si>
    <t>4.1</t>
  </si>
  <si>
    <t>4.2</t>
  </si>
  <si>
    <t>4.3</t>
  </si>
  <si>
    <t>4.4</t>
  </si>
  <si>
    <t>4.5</t>
  </si>
  <si>
    <t>4.6</t>
  </si>
  <si>
    <t>4.7</t>
  </si>
  <si>
    <t>4.8</t>
  </si>
  <si>
    <t>6=(3+4)/26*5+4.7+4.8</t>
  </si>
  <si>
    <t>12=7+8+9+10+11</t>
  </si>
  <si>
    <t>13=6-12</t>
  </si>
  <si>
    <t>15=6-8-9-10-14</t>
  </si>
  <si>
    <t>Nguyễn Văn A</t>
  </si>
  <si>
    <t>Trưởng phòng</t>
  </si>
  <si>
    <t>Nguyễn Văn B</t>
  </si>
  <si>
    <t>Phó phòng</t>
  </si>
  <si>
    <t>Nguyễn Văn C</t>
  </si>
  <si>
    <t>Chuyên viên</t>
  </si>
  <si>
    <t>BẢNG THANH TOÁN TIỀN LƯƠNG</t>
  </si>
  <si>
    <t>Mã nhân viên</t>
  </si>
  <si>
    <t>Phòng ban</t>
  </si>
  <si>
    <t xml:space="preserve">Lương cơ bản theo vị trí P1 </t>
  </si>
  <si>
    <t>Lương theo năng lực P2</t>
  </si>
  <si>
    <t>Lương theo hiệu suất làm việc P3</t>
  </si>
  <si>
    <t>Lương phụ cấp</t>
  </si>
  <si>
    <t>Số ngày công</t>
  </si>
  <si>
    <t>Thu nhập chịu thuế</t>
  </si>
  <si>
    <t xml:space="preserve">Phạt </t>
  </si>
  <si>
    <t>Thưởng</t>
  </si>
  <si>
    <t>Khấu trừ</t>
  </si>
  <si>
    <t>Thuế TNCN</t>
  </si>
  <si>
    <t>Tạm ứng</t>
  </si>
  <si>
    <t>Thực nhận</t>
  </si>
  <si>
    <t>Phụ cấp ăn trưa</t>
  </si>
  <si>
    <t>Phụ cấp đi lại</t>
  </si>
  <si>
    <t>Phụ cấp điện thoại</t>
  </si>
  <si>
    <t>BHXH (8%)</t>
  </si>
  <si>
    <t>BHYT (1.5%)</t>
  </si>
  <si>
    <t>BHTN (1%)</t>
  </si>
  <si>
    <t>A-001</t>
  </si>
  <si>
    <t>Nhân sự</t>
  </si>
  <si>
    <t>A-002</t>
  </si>
  <si>
    <t>Nhân viên</t>
  </si>
  <si>
    <t>A-003</t>
  </si>
  <si>
    <t>A-004</t>
  </si>
  <si>
    <t>A-005</t>
  </si>
  <si>
    <t>A-006</t>
  </si>
  <si>
    <t>A-007</t>
  </si>
  <si>
    <t>A-008</t>
  </si>
  <si>
    <t>Kinh doanh HN</t>
  </si>
  <si>
    <t>A-009</t>
  </si>
  <si>
    <t>A-010</t>
  </si>
  <si>
    <t>A-011</t>
  </si>
  <si>
    <t>A-012</t>
  </si>
  <si>
    <t>A-013</t>
  </si>
  <si>
    <t>Kinh doanh HCM</t>
  </si>
  <si>
    <t>A-014</t>
  </si>
  <si>
    <t>A-015</t>
  </si>
  <si>
    <t>Trần Huyền Trân</t>
  </si>
  <si>
    <t>Phạm Văn Minh</t>
  </si>
  <si>
    <t>Nguyễn Lan Anh</t>
  </si>
  <si>
    <t>Thành phố Hồ Chí Minh, ngày ... tháng ... năm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</si>
</sst>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_(* #,##0_);_(* \(#,##0\);_(* &quot;-&quot;_);_(@_)"/>
    <numFmt numFmtId="166" formatCode="#,##0\ [$đ-42A]"/>
  </numFmts>
  <fonts count="18">
    <font>
      <sz val="10"/>
      <color rgb="FF000000"/>
      <name val="Georgia"/>
      <scheme val="minor"/>
    </font>
    <font>
      <b/>
      <sz val="20"/>
      <color rgb="FFFFFFFF"/>
      <name val="Roboto"/>
    </font>
    <font>
      <sz val="10"/>
      <color theme="1"/>
      <name val="Roboto"/>
    </font>
    <font>
      <b/>
      <sz val="16"/>
      <color theme="1"/>
      <name val="Roboto"/>
    </font>
    <font>
      <sz val="10"/>
      <name val="Georgia"/>
    </font>
    <font>
      <i/>
      <sz val="10"/>
      <color theme="1"/>
      <name val="Roboto"/>
    </font>
    <font>
      <b/>
      <i/>
      <sz val="10"/>
      <color theme="1"/>
      <name val="Roboto"/>
    </font>
    <font>
      <b/>
      <sz val="9"/>
      <color rgb="FFFFFFFF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20"/>
      <color rgb="FF1C4587"/>
      <name val="Roboto"/>
    </font>
    <font>
      <b/>
      <sz val="19"/>
      <color rgb="FF000000"/>
      <name val="Roboto"/>
    </font>
    <font>
      <b/>
      <sz val="16"/>
      <color rgb="FF000000"/>
      <name val="Roboto"/>
    </font>
    <font>
      <b/>
      <i/>
      <sz val="11"/>
      <color rgb="FF000000"/>
      <name val="Roboto"/>
    </font>
    <font>
      <b/>
      <i/>
      <sz val="12"/>
      <color rgb="FF000000"/>
      <name val="Roboto"/>
    </font>
    <font>
      <b/>
      <sz val="10"/>
      <color rgb="FFFFFFFF"/>
      <name val="Roboto"/>
    </font>
    <font>
      <sz val="10"/>
      <color rgb="FF000000"/>
      <name val="Roboto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6" xfId="0" quotePrefix="1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right" vertical="center"/>
    </xf>
    <xf numFmtId="166" fontId="8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9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/>
    </xf>
    <xf numFmtId="166" fontId="16" fillId="0" borderId="6" xfId="0" applyNumberFormat="1" applyFont="1" applyBorder="1" applyAlignment="1"/>
    <xf numFmtId="166" fontId="17" fillId="0" borderId="6" xfId="0" applyNumberFormat="1" applyFont="1" applyBorder="1" applyAlignment="1"/>
    <xf numFmtId="166" fontId="17" fillId="0" borderId="6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6" fontId="17" fillId="0" borderId="6" xfId="0" applyNumberFormat="1" applyFont="1" applyBorder="1" applyAlignment="1">
      <alignment horizontal="right"/>
    </xf>
    <xf numFmtId="166" fontId="17" fillId="0" borderId="6" xfId="0" applyNumberFormat="1" applyFont="1" applyBorder="1" applyAlignment="1"/>
    <xf numFmtId="3" fontId="17" fillId="0" borderId="6" xfId="0" applyNumberFormat="1" applyFont="1" applyBorder="1" applyAlignment="1"/>
    <xf numFmtId="165" fontId="17" fillId="0" borderId="6" xfId="0" applyNumberFormat="1" applyFont="1" applyBorder="1" applyAlignment="1">
      <alignment horizontal="center"/>
    </xf>
    <xf numFmtId="166" fontId="17" fillId="0" borderId="6" xfId="0" applyNumberFormat="1" applyFont="1" applyBorder="1"/>
    <xf numFmtId="166" fontId="17" fillId="4" borderId="6" xfId="0" applyNumberFormat="1" applyFont="1" applyFill="1" applyBorder="1" applyAlignment="1"/>
    <xf numFmtId="166" fontId="17" fillId="4" borderId="6" xfId="0" applyNumberFormat="1" applyFont="1" applyFill="1" applyBorder="1"/>
    <xf numFmtId="164" fontId="17" fillId="0" borderId="6" xfId="0" applyNumberFormat="1" applyFont="1" applyBorder="1" applyAlignment="1">
      <alignment horizontal="center"/>
    </xf>
    <xf numFmtId="166" fontId="17" fillId="0" borderId="6" xfId="0" applyNumberFormat="1" applyFont="1" applyBorder="1" applyAlignment="1"/>
    <xf numFmtId="166" fontId="17" fillId="0" borderId="6" xfId="0" applyNumberFormat="1" applyFont="1" applyBorder="1"/>
    <xf numFmtId="3" fontId="17" fillId="0" borderId="6" xfId="0" applyNumberFormat="1" applyFont="1" applyBorder="1" applyAlignment="1"/>
    <xf numFmtId="0" fontId="17" fillId="0" borderId="0" xfId="0" applyFont="1"/>
    <xf numFmtId="0" fontId="1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165" fontId="8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/>
    <xf numFmtId="164" fontId="8" fillId="0" borderId="7" xfId="0" quotePrefix="1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7" fillId="3" borderId="4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164" fontId="15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5" fillId="3" borderId="10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5" fillId="3" borderId="9" xfId="0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15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0"/>
  <sheetViews>
    <sheetView showGridLines="0" tabSelected="1" workbookViewId="0">
      <selection activeCell="F23" sqref="F23"/>
    </sheetView>
  </sheetViews>
  <sheetFormatPr defaultColWidth="12.6640625" defaultRowHeight="15.75" customHeight="1"/>
  <cols>
    <col min="1" max="1" width="9.109375" customWidth="1"/>
    <col min="9" max="9" width="13.88671875" customWidth="1"/>
  </cols>
  <sheetData>
    <row r="1" spans="1:27" ht="34.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12.75">
      <c r="A2" s="1"/>
      <c r="B2" s="1"/>
      <c r="C2" s="1"/>
      <c r="D2" s="2"/>
      <c r="E2" s="1"/>
      <c r="F2" s="2"/>
      <c r="G2" s="1"/>
      <c r="H2" s="1"/>
      <c r="I2" s="2"/>
      <c r="J2" s="1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2.75">
      <c r="A3" s="1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3"/>
      <c r="S3" s="3"/>
      <c r="T3" s="3"/>
      <c r="U3" s="3"/>
      <c r="V3" s="3"/>
      <c r="W3" s="3"/>
      <c r="X3" s="3"/>
      <c r="Y3" s="3"/>
      <c r="Z3" s="3"/>
      <c r="AA3" s="2"/>
    </row>
    <row r="4" spans="1:27" ht="12.75">
      <c r="A4" s="1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/>
      <c r="R4" s="3"/>
      <c r="S4" s="1"/>
      <c r="T4" s="1"/>
      <c r="U4" s="1"/>
      <c r="V4" s="1"/>
      <c r="W4" s="1"/>
      <c r="X4" s="1"/>
      <c r="Y4" s="1"/>
      <c r="Z4" s="1"/>
      <c r="AA4" s="2"/>
    </row>
    <row r="5" spans="1:27" ht="20.25">
      <c r="A5" s="6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4" customHeight="1">
      <c r="A6" s="63" t="s">
        <v>2</v>
      </c>
      <c r="B6" s="52"/>
      <c r="C6" s="53"/>
      <c r="D6" s="51" t="s">
        <v>3</v>
      </c>
      <c r="E6" s="52"/>
      <c r="F6" s="52"/>
      <c r="G6" s="52"/>
      <c r="H6" s="53"/>
      <c r="I6" s="5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5"/>
      <c r="Y6" s="5"/>
      <c r="Z6" s="5"/>
      <c r="AA6" s="5"/>
    </row>
    <row r="7" spans="1:27" ht="22.5" customHeight="1">
      <c r="A7" s="64" t="s">
        <v>4</v>
      </c>
      <c r="B7" s="67" t="s">
        <v>5</v>
      </c>
      <c r="C7" s="67" t="s">
        <v>6</v>
      </c>
      <c r="D7" s="55" t="s">
        <v>7</v>
      </c>
      <c r="E7" s="54" t="s">
        <v>8</v>
      </c>
      <c r="F7" s="52"/>
      <c r="G7" s="52"/>
      <c r="H7" s="53"/>
      <c r="I7" s="55" t="s">
        <v>9</v>
      </c>
      <c r="J7" s="54" t="s">
        <v>10</v>
      </c>
      <c r="K7" s="52"/>
      <c r="L7" s="53"/>
      <c r="M7" s="55" t="s">
        <v>11</v>
      </c>
      <c r="N7" s="54" t="s">
        <v>12</v>
      </c>
      <c r="O7" s="53"/>
      <c r="P7" s="55" t="s">
        <v>13</v>
      </c>
      <c r="Q7" s="55" t="s">
        <v>14</v>
      </c>
      <c r="R7" s="54" t="s">
        <v>15</v>
      </c>
      <c r="S7" s="52"/>
      <c r="T7" s="52"/>
      <c r="U7" s="52"/>
      <c r="V7" s="52"/>
      <c r="W7" s="53"/>
      <c r="X7" s="55" t="s">
        <v>16</v>
      </c>
      <c r="Y7" s="55" t="s">
        <v>17</v>
      </c>
      <c r="Z7" s="55" t="s">
        <v>18</v>
      </c>
      <c r="AA7" s="55" t="s">
        <v>19</v>
      </c>
    </row>
    <row r="8" spans="1:27" ht="22.5" customHeight="1">
      <c r="A8" s="65"/>
      <c r="B8" s="56"/>
      <c r="C8" s="56"/>
      <c r="D8" s="56"/>
      <c r="E8" s="54" t="s">
        <v>20</v>
      </c>
      <c r="F8" s="53"/>
      <c r="G8" s="54" t="s">
        <v>21</v>
      </c>
      <c r="H8" s="53"/>
      <c r="I8" s="56"/>
      <c r="J8" s="55" t="s">
        <v>22</v>
      </c>
      <c r="K8" s="55" t="s">
        <v>23</v>
      </c>
      <c r="L8" s="55" t="s">
        <v>24</v>
      </c>
      <c r="M8" s="56"/>
      <c r="N8" s="55" t="s">
        <v>25</v>
      </c>
      <c r="O8" s="55" t="s">
        <v>24</v>
      </c>
      <c r="P8" s="56"/>
      <c r="Q8" s="56"/>
      <c r="R8" s="55" t="s">
        <v>26</v>
      </c>
      <c r="S8" s="55" t="s">
        <v>27</v>
      </c>
      <c r="T8" s="55" t="s">
        <v>28</v>
      </c>
      <c r="U8" s="55" t="s">
        <v>29</v>
      </c>
      <c r="V8" s="55" t="s">
        <v>30</v>
      </c>
      <c r="W8" s="55" t="s">
        <v>31</v>
      </c>
      <c r="X8" s="56"/>
      <c r="Y8" s="56"/>
      <c r="Z8" s="56"/>
      <c r="AA8" s="56"/>
    </row>
    <row r="9" spans="1:27" ht="22.5" customHeight="1">
      <c r="A9" s="66"/>
      <c r="B9" s="53"/>
      <c r="C9" s="53"/>
      <c r="D9" s="53"/>
      <c r="E9" s="7" t="s">
        <v>32</v>
      </c>
      <c r="F9" s="7" t="s">
        <v>33</v>
      </c>
      <c r="G9" s="7" t="s">
        <v>32</v>
      </c>
      <c r="H9" s="7" t="s">
        <v>33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36">
      <c r="A10" s="8">
        <v>1</v>
      </c>
      <c r="B10" s="57">
        <v>2</v>
      </c>
      <c r="C10" s="58"/>
      <c r="D10" s="9">
        <v>3</v>
      </c>
      <c r="E10" s="59" t="s">
        <v>34</v>
      </c>
      <c r="F10" s="58"/>
      <c r="G10" s="59" t="s">
        <v>35</v>
      </c>
      <c r="H10" s="58"/>
      <c r="I10" s="10" t="s">
        <v>36</v>
      </c>
      <c r="J10" s="10" t="s">
        <v>37</v>
      </c>
      <c r="K10" s="10" t="s">
        <v>38</v>
      </c>
      <c r="L10" s="10" t="s">
        <v>39</v>
      </c>
      <c r="M10" s="9">
        <v>4</v>
      </c>
      <c r="N10" s="10" t="s">
        <v>40</v>
      </c>
      <c r="O10" s="10" t="s">
        <v>41</v>
      </c>
      <c r="P10" s="9">
        <v>5</v>
      </c>
      <c r="Q10" s="11" t="s">
        <v>42</v>
      </c>
      <c r="R10" s="11">
        <v>7</v>
      </c>
      <c r="S10" s="11">
        <v>8</v>
      </c>
      <c r="T10" s="11">
        <v>9</v>
      </c>
      <c r="U10" s="11">
        <v>10</v>
      </c>
      <c r="V10" s="11">
        <v>11</v>
      </c>
      <c r="W10" s="11" t="s">
        <v>43</v>
      </c>
      <c r="X10" s="12" t="s">
        <v>44</v>
      </c>
      <c r="Y10" s="11">
        <v>14</v>
      </c>
      <c r="Z10" s="11" t="s">
        <v>45</v>
      </c>
      <c r="AA10" s="9">
        <v>16</v>
      </c>
    </row>
    <row r="11" spans="1:27" ht="12.75">
      <c r="A11" s="13">
        <v>1</v>
      </c>
      <c r="B11" s="14" t="s">
        <v>46</v>
      </c>
      <c r="C11" s="14" t="s">
        <v>47</v>
      </c>
      <c r="D11" s="15">
        <v>6000000</v>
      </c>
      <c r="E11" s="16">
        <v>2</v>
      </c>
      <c r="F11" s="15">
        <f>F13*2</f>
        <v>4000000</v>
      </c>
      <c r="G11" s="16">
        <v>1</v>
      </c>
      <c r="H11" s="15">
        <v>3000000</v>
      </c>
      <c r="I11" s="15">
        <v>10000000</v>
      </c>
      <c r="J11" s="15">
        <v>600000</v>
      </c>
      <c r="K11" s="15">
        <v>600000</v>
      </c>
      <c r="L11" s="15">
        <v>500000</v>
      </c>
      <c r="M11" s="15">
        <f t="shared" ref="M11:M13" si="0">F11+H11+I11+J11+K11+L11</f>
        <v>18700000</v>
      </c>
      <c r="N11" s="15">
        <v>0</v>
      </c>
      <c r="O11" s="15">
        <v>0</v>
      </c>
      <c r="P11" s="16">
        <v>22</v>
      </c>
      <c r="Q11" s="17">
        <f t="shared" ref="Q11:Q13" si="1">((D11+M11)/26)*P11+N11+O11</f>
        <v>20900000</v>
      </c>
      <c r="R11" s="17">
        <v>11000000</v>
      </c>
      <c r="S11" s="17">
        <f t="shared" ref="S11:S13" si="2">D11*1.5/100</f>
        <v>90000</v>
      </c>
      <c r="T11" s="17">
        <f t="shared" ref="T11:T13" si="3">D11*8/100</f>
        <v>480000</v>
      </c>
      <c r="U11" s="17">
        <f t="shared" ref="U11:U13" si="4">D11*1/100</f>
        <v>60000</v>
      </c>
      <c r="V11" s="17">
        <f>3600000+650000</f>
        <v>4250000</v>
      </c>
      <c r="W11" s="17">
        <f t="shared" ref="W11:W13" si="5">SUM(R11:V11)</f>
        <v>15880000</v>
      </c>
      <c r="X11" s="18">
        <f t="shared" ref="X11:X13" si="6">Q11-W11</f>
        <v>5020000</v>
      </c>
      <c r="Y11" s="17">
        <v>502000</v>
      </c>
      <c r="Z11" s="17">
        <f t="shared" ref="Z11:Z13" si="7">Q11-S11-T11-U11-Y11</f>
        <v>19768000</v>
      </c>
      <c r="AA11" s="19"/>
    </row>
    <row r="12" spans="1:27" ht="12.75">
      <c r="A12" s="13">
        <v>2</v>
      </c>
      <c r="B12" s="14" t="s">
        <v>48</v>
      </c>
      <c r="C12" s="14" t="s">
        <v>49</v>
      </c>
      <c r="D12" s="15">
        <v>6000000</v>
      </c>
      <c r="E12" s="16">
        <v>2</v>
      </c>
      <c r="F12" s="15">
        <f>F13*2</f>
        <v>4000000</v>
      </c>
      <c r="G12" s="16">
        <v>1</v>
      </c>
      <c r="H12" s="15">
        <v>3000000</v>
      </c>
      <c r="I12" s="15">
        <v>8000000</v>
      </c>
      <c r="J12" s="15">
        <v>600000</v>
      </c>
      <c r="K12" s="15">
        <v>600000</v>
      </c>
      <c r="L12" s="15">
        <v>500000</v>
      </c>
      <c r="M12" s="15">
        <f t="shared" si="0"/>
        <v>16700000</v>
      </c>
      <c r="N12" s="19"/>
      <c r="O12" s="19"/>
      <c r="P12" s="16">
        <v>24</v>
      </c>
      <c r="Q12" s="17">
        <f t="shared" si="1"/>
        <v>20953846.153846156</v>
      </c>
      <c r="R12" s="17">
        <v>11000000</v>
      </c>
      <c r="S12" s="17">
        <f t="shared" si="2"/>
        <v>90000</v>
      </c>
      <c r="T12" s="17">
        <f t="shared" si="3"/>
        <v>480000</v>
      </c>
      <c r="U12" s="17">
        <f t="shared" si="4"/>
        <v>60000</v>
      </c>
      <c r="V12" s="17">
        <v>4250000</v>
      </c>
      <c r="W12" s="17">
        <f t="shared" si="5"/>
        <v>15880000</v>
      </c>
      <c r="X12" s="18">
        <f t="shared" si="6"/>
        <v>5073846.1538461559</v>
      </c>
      <c r="Y12" s="17">
        <v>507384.61540000001</v>
      </c>
      <c r="Z12" s="17">
        <f t="shared" si="7"/>
        <v>19816461.538446154</v>
      </c>
      <c r="AA12" s="19"/>
    </row>
    <row r="13" spans="1:27" ht="12.75">
      <c r="A13" s="13">
        <v>3</v>
      </c>
      <c r="B13" s="14" t="s">
        <v>50</v>
      </c>
      <c r="C13" s="14" t="s">
        <v>51</v>
      </c>
      <c r="D13" s="15">
        <v>6000000</v>
      </c>
      <c r="E13" s="16">
        <v>1</v>
      </c>
      <c r="F13" s="15">
        <v>2000000</v>
      </c>
      <c r="G13" s="16">
        <v>0</v>
      </c>
      <c r="H13" s="15">
        <v>0</v>
      </c>
      <c r="I13" s="15">
        <v>5000000</v>
      </c>
      <c r="J13" s="15">
        <v>600000</v>
      </c>
      <c r="K13" s="15">
        <v>300000</v>
      </c>
      <c r="L13" s="15">
        <v>300000</v>
      </c>
      <c r="M13" s="15">
        <f t="shared" si="0"/>
        <v>8200000</v>
      </c>
      <c r="N13" s="19"/>
      <c r="O13" s="19"/>
      <c r="P13" s="16">
        <v>25</v>
      </c>
      <c r="Q13" s="17">
        <f t="shared" si="1"/>
        <v>13653846.153846154</v>
      </c>
      <c r="R13" s="17">
        <v>11000000</v>
      </c>
      <c r="S13" s="17">
        <f t="shared" si="2"/>
        <v>90000</v>
      </c>
      <c r="T13" s="17">
        <f t="shared" si="3"/>
        <v>480000</v>
      </c>
      <c r="U13" s="17">
        <f t="shared" si="4"/>
        <v>60000</v>
      </c>
      <c r="V13" s="17">
        <v>650000</v>
      </c>
      <c r="W13" s="17">
        <f t="shared" si="5"/>
        <v>12280000</v>
      </c>
      <c r="X13" s="18">
        <f t="shared" si="6"/>
        <v>1373846.153846154</v>
      </c>
      <c r="Y13" s="17">
        <v>68692.307690000001</v>
      </c>
      <c r="Z13" s="17">
        <f t="shared" si="7"/>
        <v>12955153.846156154</v>
      </c>
      <c r="AA13" s="19"/>
    </row>
    <row r="14" spans="1:27" ht="12.75">
      <c r="A14" s="20"/>
      <c r="B14" s="21" t="s">
        <v>31</v>
      </c>
      <c r="C14" s="22"/>
      <c r="D14" s="15">
        <f>SUM(D10:D13)</f>
        <v>18000003</v>
      </c>
      <c r="E14" s="22"/>
      <c r="F14" s="22"/>
      <c r="G14" s="22"/>
      <c r="H14" s="22"/>
      <c r="I14" s="22"/>
      <c r="J14" s="22"/>
      <c r="K14" s="22"/>
      <c r="L14" s="22"/>
      <c r="M14" s="23">
        <f>SUM(M11:M13)</f>
        <v>43600000</v>
      </c>
      <c r="N14" s="22"/>
      <c r="O14" s="22"/>
      <c r="P14" s="22"/>
      <c r="Q14" s="23">
        <f t="shared" ref="Q14:Z14" si="8">SUM(Q11:Q13)</f>
        <v>55507692.307692312</v>
      </c>
      <c r="R14" s="23">
        <f t="shared" si="8"/>
        <v>33000000</v>
      </c>
      <c r="S14" s="23">
        <f t="shared" si="8"/>
        <v>270000</v>
      </c>
      <c r="T14" s="23">
        <f t="shared" si="8"/>
        <v>1440000</v>
      </c>
      <c r="U14" s="23">
        <f t="shared" si="8"/>
        <v>180000</v>
      </c>
      <c r="V14" s="23">
        <f t="shared" si="8"/>
        <v>9150000</v>
      </c>
      <c r="W14" s="23">
        <f t="shared" si="8"/>
        <v>44040000</v>
      </c>
      <c r="X14" s="23">
        <f t="shared" si="8"/>
        <v>11467692.30769231</v>
      </c>
      <c r="Y14" s="23">
        <f t="shared" si="8"/>
        <v>1078076.9230899999</v>
      </c>
      <c r="Z14" s="23">
        <f t="shared" si="8"/>
        <v>52539615.384602308</v>
      </c>
      <c r="AA14" s="19"/>
    </row>
    <row r="15" spans="1:27" ht="12.7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</row>
    <row r="16" spans="1:27" ht="12.7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</row>
    <row r="17" spans="1:27" ht="12.75">
      <c r="A17" s="1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</row>
    <row r="18" spans="1:27" ht="12.7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</row>
    <row r="19" spans="1:27" ht="12.75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</row>
    <row r="20" spans="1:27" ht="12.7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</row>
    <row r="21" spans="1:27" ht="12.75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</row>
    <row r="22" spans="1:27" ht="12.7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</row>
    <row r="23" spans="1:27" ht="12.75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  <c r="AA23" s="2"/>
    </row>
    <row r="24" spans="1:27" ht="12.7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2"/>
    </row>
    <row r="25" spans="1:27" ht="12.75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  <c r="AA25" s="2"/>
    </row>
    <row r="26" spans="1:27" ht="12.7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2"/>
    </row>
    <row r="27" spans="1:27" ht="12.7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</row>
    <row r="28" spans="1:27" ht="12.7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</row>
    <row r="29" spans="1:27" ht="12.7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</row>
    <row r="30" spans="1:27" ht="12.7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</row>
    <row r="31" spans="1:27" ht="12.7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</row>
    <row r="32" spans="1:27" ht="12.7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</row>
    <row r="33" spans="1:27" ht="12.75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</row>
    <row r="34" spans="1:27" ht="12.7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</row>
    <row r="35" spans="1:27" ht="12.7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</row>
    <row r="36" spans="1:27" ht="12.7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</row>
    <row r="37" spans="1:27" ht="12.7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  <c r="AA37" s="2"/>
    </row>
    <row r="38" spans="1:27" ht="12.7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  <c r="AA38" s="2"/>
    </row>
    <row r="39" spans="1:27" ht="12.75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  <c r="AA39" s="2"/>
    </row>
    <row r="40" spans="1:27" ht="12.7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  <c r="AA40" s="2"/>
    </row>
    <row r="41" spans="1:27" ht="12.75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</row>
    <row r="42" spans="1:27" ht="12.75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</row>
    <row r="43" spans="1:27" ht="12.75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</row>
    <row r="44" spans="1:27" ht="12.7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</row>
    <row r="45" spans="1:27" ht="12.75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</row>
    <row r="46" spans="1:27" ht="12.75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</row>
    <row r="47" spans="1:27" ht="12.75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</row>
    <row r="48" spans="1:27" ht="12.75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</row>
    <row r="49" spans="1:27" ht="12.75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</row>
    <row r="50" spans="1:27" ht="12.75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</row>
    <row r="51" spans="1:27" ht="12.7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</row>
    <row r="52" spans="1:27" ht="12.75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</row>
    <row r="53" spans="1:27" ht="12.75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</row>
    <row r="54" spans="1:27" ht="12.75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</row>
    <row r="55" spans="1:27" ht="12.75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</row>
    <row r="56" spans="1:27" ht="12.75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</row>
    <row r="57" spans="1:27" ht="12.75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</row>
    <row r="58" spans="1:27" ht="12.7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</row>
    <row r="59" spans="1:27" ht="12.75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</row>
    <row r="60" spans="1:27" ht="12.75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</row>
    <row r="61" spans="1:27" ht="12.75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</row>
    <row r="62" spans="1:27" ht="12.75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</row>
    <row r="63" spans="1:27" ht="12.75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</row>
    <row r="64" spans="1:27" ht="12.75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</row>
    <row r="65" spans="1:27" ht="12.75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</row>
    <row r="66" spans="1:27" ht="12.75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</row>
    <row r="67" spans="1:27" ht="12.7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</row>
    <row r="68" spans="1:27" ht="12.7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</row>
    <row r="69" spans="1:27" ht="12.75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</row>
    <row r="70" spans="1:27" ht="12.75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</row>
    <row r="71" spans="1:27" ht="12.75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</row>
    <row r="72" spans="1:27" ht="12.7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</row>
    <row r="73" spans="1:27" ht="12.75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</row>
    <row r="74" spans="1:27" ht="12.75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</row>
    <row r="75" spans="1:27" ht="12.75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</row>
    <row r="76" spans="1:27" ht="12.7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</row>
    <row r="77" spans="1:27" ht="12.7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</row>
    <row r="78" spans="1:27" ht="12.7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</row>
    <row r="79" spans="1:27" ht="12.7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</row>
    <row r="80" spans="1:27" ht="12.75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</row>
    <row r="81" spans="1:27" ht="12.75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</row>
    <row r="82" spans="1:27" ht="12.75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</row>
    <row r="83" spans="1:27" ht="12.75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</row>
    <row r="84" spans="1:27" ht="12.7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</row>
    <row r="85" spans="1:27" ht="12.7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</row>
    <row r="86" spans="1:27" ht="12.7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</row>
    <row r="87" spans="1:27" ht="12.7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</row>
    <row r="88" spans="1:27" ht="12.7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</row>
    <row r="89" spans="1:27" ht="12.7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</row>
    <row r="90" spans="1:27" ht="12.7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</row>
    <row r="91" spans="1:27" ht="12.7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</row>
    <row r="92" spans="1:27" ht="12.7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</row>
    <row r="93" spans="1:27" ht="12.7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</row>
    <row r="94" spans="1:27" ht="12.7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</row>
    <row r="95" spans="1:27" ht="12.7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</row>
    <row r="96" spans="1:27" ht="12.7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</row>
    <row r="97" spans="1:27" ht="12.7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</row>
    <row r="98" spans="1:27" ht="12.7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</row>
    <row r="99" spans="1:27" ht="12.7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</row>
    <row r="100" spans="1:27" ht="12.7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</row>
    <row r="101" spans="1:27" ht="12.7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</row>
    <row r="102" spans="1:27" ht="12.7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</row>
    <row r="103" spans="1:27" ht="12.7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</row>
    <row r="104" spans="1:27" ht="12.7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</row>
    <row r="105" spans="1:27" ht="12.7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</row>
    <row r="106" spans="1:27" ht="12.7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</row>
    <row r="107" spans="1:27" ht="12.7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</row>
    <row r="108" spans="1:27" ht="12.7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</row>
    <row r="109" spans="1:27" ht="12.7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</row>
    <row r="110" spans="1:27" ht="12.7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</row>
    <row r="111" spans="1:27" ht="12.7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</row>
    <row r="112" spans="1:27" ht="12.7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</row>
    <row r="113" spans="1:27" ht="12.7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</row>
    <row r="114" spans="1:27" ht="12.7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</row>
    <row r="115" spans="1:27" ht="12.7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</row>
    <row r="116" spans="1:27" ht="12.7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</row>
    <row r="117" spans="1:27" ht="12.7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</row>
    <row r="118" spans="1:27" ht="12.7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</row>
    <row r="119" spans="1:27" ht="12.7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</row>
    <row r="120" spans="1:27" ht="12.7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</row>
    <row r="121" spans="1:27" ht="12.7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</row>
    <row r="122" spans="1:27" ht="12.7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</row>
    <row r="123" spans="1:27" ht="12.7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</row>
    <row r="124" spans="1:27" ht="12.7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</row>
    <row r="125" spans="1:27" ht="12.7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</row>
    <row r="126" spans="1:27" ht="12.7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</row>
    <row r="127" spans="1:27" ht="12.7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</row>
    <row r="128" spans="1:27" ht="12.7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</row>
    <row r="129" spans="1:27" ht="12.7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</row>
    <row r="130" spans="1:27" ht="12.7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</row>
    <row r="131" spans="1:27" ht="12.7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</row>
    <row r="132" spans="1:27" ht="12.7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</row>
    <row r="133" spans="1:27" ht="12.7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</row>
    <row r="134" spans="1:27" ht="12.7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</row>
    <row r="135" spans="1:27" ht="12.7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</row>
    <row r="136" spans="1:27" ht="12.7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</row>
    <row r="137" spans="1:27" ht="12.7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</row>
    <row r="138" spans="1:27" ht="12.7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</row>
    <row r="139" spans="1:27" ht="12.7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</row>
    <row r="140" spans="1:27" ht="12.7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</row>
    <row r="141" spans="1:27" ht="12.7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</row>
    <row r="142" spans="1:27" ht="12.7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</row>
    <row r="143" spans="1:27" ht="12.7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</row>
    <row r="144" spans="1:27" ht="12.7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</row>
    <row r="145" spans="1:27" ht="12.7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</row>
    <row r="146" spans="1:27" ht="12.7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</row>
    <row r="147" spans="1:27" ht="12.7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</row>
    <row r="148" spans="1:27" ht="12.7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</row>
    <row r="149" spans="1:27" ht="12.7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</row>
    <row r="150" spans="1:27" ht="12.7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</row>
    <row r="151" spans="1:27" ht="12.7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</row>
    <row r="152" spans="1:27" ht="12.7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</row>
    <row r="153" spans="1:27" ht="12.7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</row>
    <row r="154" spans="1:27" ht="12.7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</row>
    <row r="155" spans="1:27" ht="12.7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</row>
    <row r="156" spans="1:27" ht="12.7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</row>
    <row r="157" spans="1:27" ht="12.7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</row>
    <row r="158" spans="1:27" ht="12.7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</row>
    <row r="159" spans="1:27" ht="12.7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</row>
    <row r="160" spans="1:27" ht="12.7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</row>
    <row r="161" spans="1:27" ht="12.7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</row>
    <row r="162" spans="1:27" ht="12.7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</row>
    <row r="163" spans="1:27" ht="12.7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</row>
    <row r="164" spans="1:27" ht="12.7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</row>
    <row r="165" spans="1:27" ht="12.7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</row>
    <row r="166" spans="1:27" ht="12.7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</row>
    <row r="167" spans="1:27" ht="12.7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</row>
    <row r="168" spans="1:27" ht="12.7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</row>
    <row r="169" spans="1:27" ht="12.7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</row>
    <row r="170" spans="1:27" ht="12.7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</row>
    <row r="171" spans="1:27" ht="12.7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</row>
    <row r="172" spans="1:27" ht="12.7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</row>
    <row r="173" spans="1:27" ht="12.7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</row>
    <row r="174" spans="1:27" ht="12.7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</row>
    <row r="175" spans="1:27" ht="12.7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</row>
    <row r="176" spans="1:27" ht="12.7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</row>
    <row r="177" spans="1:27" ht="12.7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</row>
    <row r="178" spans="1:27" ht="12.7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</row>
    <row r="179" spans="1:27" ht="12.7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</row>
    <row r="180" spans="1:27" ht="12.7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</row>
    <row r="181" spans="1:27" ht="12.7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</row>
    <row r="182" spans="1:27" ht="12.7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</row>
    <row r="183" spans="1:27" ht="12.7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</row>
    <row r="184" spans="1:27" ht="12.7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</row>
    <row r="185" spans="1:27" ht="12.7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</row>
    <row r="186" spans="1:27" ht="12.7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</row>
    <row r="187" spans="1:27" ht="12.7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</row>
    <row r="188" spans="1:27" ht="12.7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</row>
    <row r="189" spans="1:27" ht="12.7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</row>
    <row r="190" spans="1:27" ht="12.7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</row>
    <row r="191" spans="1:27" ht="12.7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</row>
    <row r="192" spans="1:27" ht="12.7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</row>
    <row r="193" spans="1:27" ht="12.7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</row>
    <row r="194" spans="1:27" ht="12.7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</row>
    <row r="195" spans="1:27" ht="12.7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</row>
    <row r="196" spans="1:27" ht="12.7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</row>
    <row r="197" spans="1:27" ht="12.7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</row>
    <row r="198" spans="1:27" ht="12.7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</row>
    <row r="199" spans="1:27" ht="12.7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</row>
    <row r="200" spans="1:27" ht="12.7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</row>
    <row r="201" spans="1:27" ht="12.7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</row>
    <row r="202" spans="1:27" ht="12.7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</row>
    <row r="203" spans="1:27" ht="12.7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</row>
    <row r="204" spans="1:27" ht="12.7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</row>
    <row r="205" spans="1:27" ht="12.7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</row>
    <row r="206" spans="1:27" ht="12.7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</row>
    <row r="207" spans="1:27" ht="12.7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</row>
    <row r="208" spans="1:27" ht="12.7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</row>
    <row r="209" spans="1:27" ht="12.7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</row>
    <row r="210" spans="1:27" ht="12.7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</row>
    <row r="211" spans="1:27" ht="12.7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</row>
    <row r="212" spans="1:27" ht="12.7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</row>
    <row r="213" spans="1:27" ht="12.7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</row>
    <row r="214" spans="1:27" ht="12.7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</row>
    <row r="215" spans="1:27" ht="12.7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</row>
    <row r="216" spans="1:27" ht="12.7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</row>
    <row r="217" spans="1:27" ht="12.7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</row>
    <row r="218" spans="1:27" ht="12.7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</row>
    <row r="219" spans="1:27" ht="12.7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</row>
    <row r="220" spans="1:27" ht="12.7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</row>
    <row r="221" spans="1:27" ht="12.7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</row>
    <row r="222" spans="1:27" ht="12.7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</row>
    <row r="223" spans="1:27" ht="12.7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</row>
    <row r="224" spans="1:27" ht="12.7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</row>
    <row r="225" spans="1:27" ht="12.7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</row>
    <row r="226" spans="1:27" ht="12.7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</row>
    <row r="227" spans="1:27" ht="12.7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</row>
    <row r="228" spans="1:27" ht="12.7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</row>
    <row r="229" spans="1:27" ht="12.7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</row>
    <row r="230" spans="1:27" ht="12.7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</row>
    <row r="231" spans="1:27" ht="12.7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</row>
    <row r="232" spans="1:27" ht="12.7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</row>
    <row r="233" spans="1:27" ht="12.7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</row>
    <row r="234" spans="1:27" ht="12.7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</row>
    <row r="235" spans="1:27" ht="12.7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</row>
    <row r="236" spans="1:27" ht="12.7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</row>
    <row r="237" spans="1:27" ht="12.7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</row>
    <row r="238" spans="1:27" ht="12.7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</row>
    <row r="239" spans="1:27" ht="12.7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</row>
    <row r="240" spans="1:27" ht="12.7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</row>
    <row r="241" spans="1:27" ht="12.7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</row>
    <row r="242" spans="1:27" ht="12.7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</row>
    <row r="243" spans="1:27" ht="12.7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</row>
    <row r="244" spans="1:27" ht="12.7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</row>
    <row r="245" spans="1:27" ht="12.7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</row>
    <row r="246" spans="1:27" ht="12.7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</row>
    <row r="247" spans="1:27" ht="12.7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</row>
    <row r="248" spans="1:27" ht="12.7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</row>
    <row r="249" spans="1:27" ht="12.7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</row>
    <row r="250" spans="1:27" ht="12.7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</row>
    <row r="251" spans="1:27" ht="12.7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</row>
    <row r="252" spans="1:27" ht="12.7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</row>
    <row r="253" spans="1:27" ht="12.7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</row>
    <row r="254" spans="1:27" ht="12.7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</row>
    <row r="255" spans="1:27" ht="12.7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</row>
    <row r="256" spans="1:27" ht="12.7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</row>
    <row r="257" spans="1:27" ht="12.7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</row>
    <row r="258" spans="1:27" ht="12.7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</row>
    <row r="259" spans="1:27" ht="12.7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</row>
    <row r="260" spans="1:27" ht="12.7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</row>
    <row r="261" spans="1:27" ht="12.7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</row>
    <row r="262" spans="1:27" ht="12.7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</row>
    <row r="263" spans="1:27" ht="12.7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</row>
    <row r="264" spans="1:27" ht="12.7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</row>
    <row r="265" spans="1:27" ht="12.7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</row>
    <row r="266" spans="1:27" ht="12.7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</row>
    <row r="267" spans="1:27" ht="12.7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</row>
    <row r="268" spans="1:27" ht="12.7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</row>
    <row r="269" spans="1:27" ht="12.7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</row>
    <row r="270" spans="1:27" ht="12.7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</row>
    <row r="271" spans="1:27" ht="12.7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</row>
    <row r="272" spans="1:27" ht="12.7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</row>
    <row r="273" spans="1:27" ht="12.7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</row>
    <row r="274" spans="1:27" ht="12.7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</row>
    <row r="275" spans="1:27" ht="12.7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</row>
    <row r="276" spans="1:27" ht="12.7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</row>
    <row r="277" spans="1:27" ht="12.7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</row>
    <row r="278" spans="1:27" ht="12.7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</row>
    <row r="279" spans="1:27" ht="12.7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</row>
    <row r="280" spans="1:27" ht="12.7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</row>
    <row r="281" spans="1:27" ht="12.7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</row>
    <row r="282" spans="1:27" ht="12.7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</row>
    <row r="283" spans="1:27" ht="12.7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</row>
    <row r="284" spans="1:27" ht="12.7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</row>
    <row r="285" spans="1:27" ht="12.7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</row>
    <row r="286" spans="1:27" ht="12.7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</row>
    <row r="287" spans="1:27" ht="12.7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</row>
    <row r="288" spans="1:27" ht="12.7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</row>
    <row r="289" spans="1:27" ht="12.7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</row>
    <row r="290" spans="1:27" ht="12.7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</row>
    <row r="291" spans="1:27" ht="12.7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</row>
    <row r="292" spans="1:27" ht="12.7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</row>
    <row r="293" spans="1:27" ht="12.7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</row>
    <row r="294" spans="1:27" ht="12.7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</row>
    <row r="295" spans="1:27" ht="12.7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</row>
    <row r="296" spans="1:27" ht="12.7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</row>
    <row r="297" spans="1:27" ht="12.7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</row>
    <row r="298" spans="1:27" ht="12.7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</row>
    <row r="299" spans="1:27" ht="12.7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</row>
    <row r="300" spans="1:27" ht="12.7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</row>
    <row r="301" spans="1:27" ht="12.7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</row>
    <row r="302" spans="1:27" ht="12.7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</row>
    <row r="303" spans="1:27" ht="12.7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</row>
    <row r="304" spans="1:27" ht="12.7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</row>
    <row r="305" spans="1:27" ht="12.7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</row>
    <row r="306" spans="1:27" ht="12.7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</row>
    <row r="307" spans="1:27" ht="12.7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</row>
    <row r="308" spans="1:27" ht="12.7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</row>
    <row r="309" spans="1:27" ht="12.7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</row>
    <row r="310" spans="1:27" ht="12.7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</row>
    <row r="311" spans="1:27" ht="12.7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</row>
    <row r="312" spans="1:27" ht="12.7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</row>
    <row r="313" spans="1:27" ht="12.7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</row>
    <row r="314" spans="1:27" ht="12.7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</row>
    <row r="315" spans="1:27" ht="12.7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</row>
    <row r="316" spans="1:27" ht="12.7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</row>
    <row r="317" spans="1:27" ht="12.7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</row>
    <row r="318" spans="1:27" ht="12.7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</row>
    <row r="319" spans="1:27" ht="12.7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</row>
    <row r="320" spans="1:27" ht="12.7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</row>
    <row r="321" spans="1:27" ht="12.7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</row>
    <row r="322" spans="1:27" ht="12.7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</row>
    <row r="323" spans="1:27" ht="12.7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</row>
    <row r="324" spans="1:27" ht="12.7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</row>
    <row r="325" spans="1:27" ht="12.7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</row>
    <row r="326" spans="1:27" ht="12.7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</row>
    <row r="327" spans="1:27" ht="12.7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</row>
    <row r="328" spans="1:27" ht="12.7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</row>
    <row r="329" spans="1:27" ht="12.7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</row>
    <row r="330" spans="1:27" ht="12.7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</row>
    <row r="331" spans="1:27" ht="12.7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</row>
    <row r="332" spans="1:27" ht="12.7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</row>
    <row r="333" spans="1:27" ht="12.7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</row>
    <row r="334" spans="1:27" ht="12.7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</row>
    <row r="335" spans="1:27" ht="12.7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</row>
    <row r="336" spans="1:27" ht="12.7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</row>
    <row r="337" spans="1:27" ht="12.7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</row>
    <row r="338" spans="1:27" ht="12.7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</row>
    <row r="339" spans="1:27" ht="12.7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</row>
    <row r="340" spans="1:27" ht="12.7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</row>
    <row r="341" spans="1:27" ht="12.7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</row>
    <row r="342" spans="1:27" ht="12.7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</row>
    <row r="343" spans="1:27" ht="12.7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</row>
    <row r="344" spans="1:27" ht="12.7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</row>
    <row r="345" spans="1:27" ht="12.7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</row>
    <row r="346" spans="1:27" ht="12.7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</row>
    <row r="347" spans="1:27" ht="12.7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</row>
    <row r="348" spans="1:27" ht="12.7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</row>
    <row r="349" spans="1:27" ht="12.7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</row>
    <row r="350" spans="1:27" ht="12.7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</row>
    <row r="351" spans="1:27" ht="12.7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</row>
    <row r="352" spans="1:27" ht="12.7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</row>
    <row r="353" spans="1:27" ht="12.7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</row>
    <row r="354" spans="1:27" ht="12.7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</row>
    <row r="355" spans="1:27" ht="12.7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</row>
    <row r="356" spans="1:27" ht="12.7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</row>
    <row r="357" spans="1:27" ht="12.7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</row>
    <row r="358" spans="1:27" ht="12.7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</row>
    <row r="359" spans="1:27" ht="12.7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</row>
    <row r="360" spans="1:27" ht="12.7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</row>
    <row r="361" spans="1:27" ht="12.7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</row>
    <row r="362" spans="1:27" ht="12.7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</row>
    <row r="363" spans="1:27" ht="12.7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</row>
    <row r="364" spans="1:27" ht="12.7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</row>
    <row r="365" spans="1:27" ht="12.7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</row>
    <row r="366" spans="1:27" ht="12.7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</row>
    <row r="367" spans="1:27" ht="12.7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</row>
    <row r="368" spans="1:27" ht="12.7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</row>
    <row r="369" spans="1:27" ht="12.7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</row>
    <row r="370" spans="1:27" ht="12.7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</row>
    <row r="371" spans="1:27" ht="12.7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</row>
    <row r="372" spans="1:27" ht="12.7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</row>
    <row r="373" spans="1:27" ht="12.7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</row>
    <row r="374" spans="1:27" ht="12.7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</row>
    <row r="375" spans="1:27" ht="12.7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</row>
    <row r="376" spans="1:27" ht="12.7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</row>
    <row r="377" spans="1:27" ht="12.7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</row>
    <row r="378" spans="1:27" ht="12.7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</row>
    <row r="379" spans="1:27" ht="12.7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</row>
    <row r="380" spans="1:27" ht="12.7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</row>
    <row r="381" spans="1:27" ht="12.7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</row>
    <row r="382" spans="1:27" ht="12.7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</row>
    <row r="383" spans="1:27" ht="12.7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</row>
    <row r="384" spans="1:27" ht="12.7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</row>
    <row r="385" spans="1:27" ht="12.7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</row>
    <row r="386" spans="1:27" ht="12.7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</row>
    <row r="387" spans="1:27" ht="12.7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</row>
    <row r="388" spans="1:27" ht="12.7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</row>
    <row r="389" spans="1:27" ht="12.7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</row>
    <row r="390" spans="1:27" ht="12.7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</row>
    <row r="391" spans="1:27" ht="12.7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</row>
    <row r="392" spans="1:27" ht="12.7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</row>
    <row r="393" spans="1:27" ht="12.7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</row>
    <row r="394" spans="1:27" ht="12.7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</row>
    <row r="395" spans="1:27" ht="12.7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</row>
    <row r="396" spans="1:27" ht="12.7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</row>
    <row r="397" spans="1:27" ht="12.7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</row>
    <row r="398" spans="1:27" ht="12.7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</row>
    <row r="399" spans="1:27" ht="12.7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</row>
    <row r="400" spans="1:27" ht="12.7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</row>
    <row r="401" spans="1:27" ht="12.7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</row>
    <row r="402" spans="1:27" ht="12.7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</row>
    <row r="403" spans="1:27" ht="12.7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</row>
    <row r="404" spans="1:27" ht="12.7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</row>
    <row r="405" spans="1:27" ht="12.7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</row>
    <row r="406" spans="1:27" ht="12.7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</row>
    <row r="407" spans="1:27" ht="12.7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</row>
    <row r="408" spans="1:27" ht="12.7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</row>
    <row r="409" spans="1:27" ht="12.7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</row>
    <row r="410" spans="1:27" ht="12.7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</row>
    <row r="411" spans="1:27" ht="12.7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</row>
    <row r="412" spans="1:27" ht="12.7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</row>
    <row r="413" spans="1:27" ht="12.7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</row>
    <row r="414" spans="1:27" ht="12.7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</row>
    <row r="415" spans="1:27" ht="12.7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</row>
    <row r="416" spans="1:27" ht="12.7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</row>
    <row r="417" spans="1:27" ht="12.7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</row>
    <row r="418" spans="1:27" ht="12.7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</row>
    <row r="419" spans="1:27" ht="12.7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</row>
    <row r="420" spans="1:27" ht="12.7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</row>
    <row r="421" spans="1:27" ht="12.7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</row>
    <row r="422" spans="1:27" ht="12.7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</row>
    <row r="423" spans="1:27" ht="12.7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</row>
    <row r="424" spans="1:27" ht="12.7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</row>
    <row r="425" spans="1:27" ht="12.7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</row>
    <row r="426" spans="1:27" ht="12.7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</row>
    <row r="427" spans="1:27" ht="12.7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</row>
    <row r="428" spans="1:27" ht="12.7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</row>
    <row r="429" spans="1:27" ht="12.7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</row>
    <row r="430" spans="1:27" ht="12.7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</row>
    <row r="431" spans="1:27" ht="12.7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</row>
    <row r="432" spans="1:27" ht="12.7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</row>
    <row r="433" spans="1:27" ht="12.7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</row>
    <row r="434" spans="1:27" ht="12.7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</row>
    <row r="435" spans="1:27" ht="12.7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</row>
    <row r="436" spans="1:27" ht="12.7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</row>
    <row r="437" spans="1:27" ht="12.7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</row>
    <row r="438" spans="1:27" ht="12.7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</row>
    <row r="439" spans="1:27" ht="12.7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</row>
    <row r="440" spans="1:27" ht="12.7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</row>
    <row r="441" spans="1:27" ht="12.7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</row>
    <row r="442" spans="1:27" ht="12.7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</row>
    <row r="443" spans="1:27" ht="12.7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</row>
    <row r="444" spans="1:27" ht="12.7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</row>
    <row r="445" spans="1:27" ht="12.7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</row>
    <row r="446" spans="1:27" ht="12.7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</row>
    <row r="447" spans="1:27" ht="12.7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</row>
    <row r="448" spans="1:27" ht="12.7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</row>
    <row r="449" spans="1:27" ht="12.7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</row>
    <row r="450" spans="1:27" ht="12.7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</row>
    <row r="451" spans="1:27" ht="12.7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</row>
    <row r="452" spans="1:27" ht="12.7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</row>
    <row r="453" spans="1:27" ht="12.7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</row>
    <row r="454" spans="1:27" ht="12.7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</row>
    <row r="455" spans="1:27" ht="12.7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</row>
    <row r="456" spans="1:27" ht="12.7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</row>
    <row r="457" spans="1:27" ht="12.7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</row>
    <row r="458" spans="1:27" ht="12.7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</row>
    <row r="459" spans="1:27" ht="12.7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</row>
    <row r="460" spans="1:27" ht="12.7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</row>
    <row r="461" spans="1:27" ht="12.7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</row>
    <row r="462" spans="1:27" ht="12.7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</row>
    <row r="463" spans="1:27" ht="12.7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</row>
    <row r="464" spans="1:27" ht="12.7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</row>
    <row r="465" spans="1:27" ht="12.7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</row>
    <row r="466" spans="1:27" ht="12.7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</row>
    <row r="467" spans="1:27" ht="12.7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</row>
    <row r="468" spans="1:27" ht="12.7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</row>
    <row r="469" spans="1:27" ht="12.7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</row>
    <row r="470" spans="1:27" ht="12.7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</row>
    <row r="471" spans="1:27" ht="12.7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</row>
    <row r="472" spans="1:27" ht="12.7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</row>
    <row r="473" spans="1:27" ht="12.7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</row>
    <row r="474" spans="1:27" ht="12.7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</row>
    <row r="475" spans="1:27" ht="12.7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</row>
    <row r="476" spans="1:27" ht="12.7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</row>
    <row r="477" spans="1:27" ht="12.7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</row>
    <row r="478" spans="1:27" ht="12.7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</row>
    <row r="479" spans="1:27" ht="12.7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</row>
    <row r="480" spans="1:27" ht="12.7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</row>
    <row r="481" spans="1:27" ht="12.7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</row>
    <row r="482" spans="1:27" ht="12.7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</row>
    <row r="483" spans="1:27" ht="12.7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</row>
    <row r="484" spans="1:27" ht="12.7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</row>
    <row r="485" spans="1:27" ht="12.7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</row>
    <row r="486" spans="1:27" ht="12.7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</row>
    <row r="487" spans="1:27" ht="12.7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</row>
    <row r="488" spans="1:27" ht="12.7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</row>
    <row r="489" spans="1:27" ht="12.7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</row>
    <row r="490" spans="1:27" ht="12.7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</row>
    <row r="491" spans="1:27" ht="12.7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</row>
    <row r="492" spans="1:27" ht="12.7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</row>
    <row r="493" spans="1:27" ht="12.7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</row>
    <row r="494" spans="1:27" ht="12.7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</row>
    <row r="495" spans="1:27" ht="12.7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</row>
    <row r="496" spans="1:27" ht="12.7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</row>
    <row r="497" spans="1:27" ht="12.7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</row>
    <row r="498" spans="1:27" ht="12.7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</row>
    <row r="499" spans="1:27" ht="12.7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</row>
    <row r="500" spans="1:27" ht="12.7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</row>
    <row r="501" spans="1:27" ht="12.7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</row>
    <row r="502" spans="1:27" ht="12.7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</row>
    <row r="503" spans="1:27" ht="12.7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</row>
    <row r="504" spans="1:27" ht="12.7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</row>
    <row r="505" spans="1:27" ht="12.7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</row>
    <row r="506" spans="1:27" ht="12.7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</row>
    <row r="507" spans="1:27" ht="12.7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</row>
    <row r="508" spans="1:27" ht="12.7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</row>
    <row r="509" spans="1:27" ht="12.7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</row>
    <row r="510" spans="1:27" ht="12.7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</row>
    <row r="511" spans="1:27" ht="12.7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</row>
    <row r="512" spans="1:27" ht="12.7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</row>
    <row r="513" spans="1:27" ht="12.7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</row>
    <row r="514" spans="1:27" ht="12.7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</row>
    <row r="515" spans="1:27" ht="12.7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</row>
    <row r="516" spans="1:27" ht="12.7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</row>
    <row r="517" spans="1:27" ht="12.7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</row>
    <row r="518" spans="1:27" ht="12.7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</row>
    <row r="519" spans="1:27" ht="12.7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</row>
    <row r="520" spans="1:27" ht="12.7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</row>
    <row r="521" spans="1:27" ht="12.7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</row>
    <row r="522" spans="1:27" ht="12.7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</row>
    <row r="523" spans="1:27" ht="12.7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</row>
    <row r="524" spans="1:27" ht="12.7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</row>
    <row r="525" spans="1:27" ht="12.7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</row>
    <row r="526" spans="1:27" ht="12.7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</row>
    <row r="527" spans="1:27" ht="12.7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</row>
    <row r="528" spans="1:27" ht="12.7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</row>
    <row r="529" spans="1:27" ht="12.7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</row>
    <row r="530" spans="1:27" ht="12.7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</row>
    <row r="531" spans="1:27" ht="12.7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</row>
    <row r="532" spans="1:27" ht="12.7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</row>
    <row r="533" spans="1:27" ht="12.7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</row>
    <row r="534" spans="1:27" ht="12.7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</row>
    <row r="535" spans="1:27" ht="12.7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</row>
    <row r="536" spans="1:27" ht="12.7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</row>
    <row r="537" spans="1:27" ht="12.7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</row>
    <row r="538" spans="1:27" ht="12.7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</row>
    <row r="539" spans="1:27" ht="12.7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</row>
    <row r="540" spans="1:27" ht="12.7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</row>
    <row r="541" spans="1:27" ht="12.7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</row>
    <row r="542" spans="1:27" ht="12.7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</row>
    <row r="543" spans="1:27" ht="12.7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</row>
    <row r="544" spans="1:27" ht="12.7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</row>
    <row r="545" spans="1:27" ht="12.7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</row>
    <row r="546" spans="1:27" ht="12.7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</row>
    <row r="547" spans="1:27" ht="12.7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</row>
    <row r="548" spans="1:27" ht="12.7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</row>
    <row r="549" spans="1:27" ht="12.7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</row>
    <row r="550" spans="1:27" ht="12.7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</row>
    <row r="551" spans="1:27" ht="12.7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</row>
    <row r="552" spans="1:27" ht="12.7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</row>
    <row r="553" spans="1:27" ht="12.7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</row>
    <row r="554" spans="1:27" ht="12.7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</row>
    <row r="555" spans="1:27" ht="12.7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</row>
    <row r="556" spans="1:27" ht="12.7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</row>
    <row r="557" spans="1:27" ht="12.7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</row>
    <row r="558" spans="1:27" ht="12.7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</row>
    <row r="559" spans="1:27" ht="12.7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</row>
    <row r="560" spans="1:27" ht="12.7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</row>
    <row r="561" spans="1:27" ht="12.7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</row>
    <row r="562" spans="1:27" ht="12.7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</row>
    <row r="563" spans="1:27" ht="12.7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</row>
    <row r="564" spans="1:27" ht="12.7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</row>
    <row r="565" spans="1:27" ht="12.7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</row>
    <row r="566" spans="1:27" ht="12.7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</row>
    <row r="567" spans="1:27" ht="12.7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</row>
    <row r="568" spans="1:27" ht="12.7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</row>
    <row r="569" spans="1:27" ht="12.7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</row>
    <row r="570" spans="1:27" ht="12.7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</row>
    <row r="571" spans="1:27" ht="12.7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</row>
    <row r="572" spans="1:27" ht="12.7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</row>
    <row r="573" spans="1:27" ht="12.7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</row>
    <row r="574" spans="1:27" ht="12.7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</row>
    <row r="575" spans="1:27" ht="12.7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</row>
    <row r="576" spans="1:27" ht="12.7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</row>
    <row r="577" spans="1:27" ht="12.7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</row>
    <row r="578" spans="1:27" ht="12.7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</row>
    <row r="579" spans="1:27" ht="12.7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</row>
    <row r="580" spans="1:27" ht="12.7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</row>
    <row r="581" spans="1:27" ht="12.7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</row>
    <row r="582" spans="1:27" ht="12.7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</row>
    <row r="583" spans="1:27" ht="12.7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</row>
    <row r="584" spans="1:27" ht="12.7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</row>
    <row r="585" spans="1:27" ht="12.7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</row>
    <row r="586" spans="1:27" ht="12.7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</row>
    <row r="587" spans="1:27" ht="12.7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</row>
    <row r="588" spans="1:27" ht="12.7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</row>
    <row r="589" spans="1:27" ht="12.7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</row>
    <row r="590" spans="1:27" ht="12.7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</row>
    <row r="591" spans="1:27" ht="12.7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</row>
    <row r="592" spans="1:27" ht="12.7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</row>
    <row r="593" spans="1:27" ht="12.7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</row>
    <row r="594" spans="1:27" ht="12.7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</row>
    <row r="595" spans="1:27" ht="12.7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</row>
    <row r="596" spans="1:27" ht="12.7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</row>
    <row r="597" spans="1:27" ht="12.7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</row>
    <row r="598" spans="1:27" ht="12.7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</row>
    <row r="599" spans="1:27" ht="12.7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</row>
    <row r="600" spans="1:27" ht="12.7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</row>
    <row r="601" spans="1:27" ht="12.7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</row>
    <row r="602" spans="1:27" ht="12.7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</row>
    <row r="603" spans="1:27" ht="12.7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</row>
    <row r="604" spans="1:27" ht="12.7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</row>
    <row r="605" spans="1:27" ht="12.7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</row>
    <row r="606" spans="1:27" ht="12.7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</row>
    <row r="607" spans="1:27" ht="12.7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</row>
    <row r="608" spans="1:27" ht="12.7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</row>
    <row r="609" spans="1:27" ht="12.7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</row>
    <row r="610" spans="1:27" ht="12.7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</row>
    <row r="611" spans="1:27" ht="12.7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</row>
    <row r="612" spans="1:27" ht="12.7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</row>
    <row r="613" spans="1:27" ht="12.7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</row>
    <row r="614" spans="1:27" ht="12.7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</row>
    <row r="615" spans="1:27" ht="12.7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</row>
    <row r="616" spans="1:27" ht="12.7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</row>
    <row r="617" spans="1:27" ht="12.7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</row>
    <row r="618" spans="1:27" ht="12.7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</row>
    <row r="619" spans="1:27" ht="12.7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</row>
    <row r="620" spans="1:27" ht="12.7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</row>
    <row r="621" spans="1:27" ht="12.7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</row>
    <row r="622" spans="1:27" ht="12.7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</row>
    <row r="623" spans="1:27" ht="12.7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</row>
    <row r="624" spans="1:27" ht="12.7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</row>
    <row r="625" spans="1:27" ht="12.7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</row>
    <row r="626" spans="1:27" ht="12.7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</row>
    <row r="627" spans="1:27" ht="12.7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</row>
    <row r="628" spans="1:27" ht="12.7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</row>
    <row r="629" spans="1:27" ht="12.7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</row>
    <row r="630" spans="1:27" ht="12.7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</row>
    <row r="631" spans="1:27" ht="12.7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</row>
    <row r="632" spans="1:27" ht="12.7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</row>
    <row r="633" spans="1:27" ht="12.7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</row>
    <row r="634" spans="1:27" ht="12.7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</row>
    <row r="635" spans="1:27" ht="12.7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</row>
    <row r="636" spans="1:27" ht="12.7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</row>
    <row r="637" spans="1:27" ht="12.7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</row>
    <row r="638" spans="1:27" ht="12.7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</row>
    <row r="639" spans="1:27" ht="12.7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</row>
    <row r="640" spans="1:27" ht="12.7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</row>
    <row r="641" spans="1:27" ht="12.7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</row>
    <row r="642" spans="1:27" ht="12.7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</row>
    <row r="643" spans="1:27" ht="12.7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</row>
    <row r="644" spans="1:27" ht="12.7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</row>
    <row r="645" spans="1:27" ht="12.7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</row>
    <row r="646" spans="1:27" ht="12.7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</row>
    <row r="647" spans="1:27" ht="12.7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</row>
    <row r="648" spans="1:27" ht="12.7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</row>
    <row r="649" spans="1:27" ht="12.7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</row>
    <row r="650" spans="1:27" ht="12.7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</row>
    <row r="651" spans="1:27" ht="12.7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</row>
    <row r="652" spans="1:27" ht="12.7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</row>
    <row r="653" spans="1:27" ht="12.7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</row>
    <row r="654" spans="1:27" ht="12.7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</row>
    <row r="655" spans="1:27" ht="12.7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</row>
    <row r="656" spans="1:27" ht="12.7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</row>
    <row r="657" spans="1:27" ht="12.7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</row>
    <row r="658" spans="1:27" ht="12.7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</row>
    <row r="659" spans="1:27" ht="12.7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</row>
    <row r="660" spans="1:27" ht="12.7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</row>
    <row r="661" spans="1:27" ht="12.7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</row>
    <row r="662" spans="1:27" ht="12.7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</row>
    <row r="663" spans="1:27" ht="12.7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</row>
    <row r="664" spans="1:27" ht="12.7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</row>
    <row r="665" spans="1:27" ht="12.7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</row>
    <row r="666" spans="1:27" ht="12.7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</row>
    <row r="667" spans="1:27" ht="12.7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</row>
    <row r="668" spans="1:27" ht="12.7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</row>
    <row r="669" spans="1:27" ht="12.7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</row>
    <row r="670" spans="1:27" ht="12.7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</row>
    <row r="671" spans="1:27" ht="12.7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</row>
    <row r="672" spans="1:27" ht="12.7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</row>
    <row r="673" spans="1:27" ht="12.7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</row>
    <row r="674" spans="1:27" ht="12.7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</row>
    <row r="675" spans="1:27" ht="12.7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</row>
    <row r="676" spans="1:27" ht="12.7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</row>
    <row r="677" spans="1:27" ht="12.7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</row>
    <row r="678" spans="1:27" ht="12.7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</row>
    <row r="679" spans="1:27" ht="12.7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</row>
    <row r="680" spans="1:27" ht="12.7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</row>
    <row r="681" spans="1:27" ht="12.7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</row>
    <row r="682" spans="1:27" ht="12.7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</row>
    <row r="683" spans="1:27" ht="12.7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</row>
    <row r="684" spans="1:27" ht="12.7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</row>
    <row r="685" spans="1:27" ht="12.7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</row>
    <row r="686" spans="1:27" ht="12.7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</row>
    <row r="687" spans="1:27" ht="12.7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</row>
    <row r="688" spans="1:27" ht="12.7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</row>
    <row r="689" spans="1:27" ht="12.7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</row>
    <row r="690" spans="1:27" ht="12.7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</row>
    <row r="691" spans="1:27" ht="12.7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</row>
    <row r="692" spans="1:27" ht="12.7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</row>
    <row r="693" spans="1:27" ht="12.7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</row>
    <row r="694" spans="1:27" ht="12.7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</row>
    <row r="695" spans="1:27" ht="12.7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</row>
    <row r="696" spans="1:27" ht="12.7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</row>
    <row r="697" spans="1:27" ht="12.7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</row>
    <row r="698" spans="1:27" ht="12.7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</row>
    <row r="699" spans="1:27" ht="12.7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</row>
    <row r="700" spans="1:27" ht="12.7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</row>
    <row r="701" spans="1:27" ht="12.7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</row>
    <row r="702" spans="1:27" ht="12.7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</row>
    <row r="703" spans="1:27" ht="12.7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</row>
    <row r="704" spans="1:27" ht="12.7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</row>
    <row r="705" spans="1:27" ht="12.7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</row>
    <row r="706" spans="1:27" ht="12.7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</row>
    <row r="707" spans="1:27" ht="12.7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</row>
    <row r="708" spans="1:27" ht="12.7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</row>
    <row r="709" spans="1:27" ht="12.7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</row>
    <row r="710" spans="1:27" ht="12.7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</row>
    <row r="711" spans="1:27" ht="12.7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</row>
    <row r="712" spans="1:27" ht="12.7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</row>
    <row r="713" spans="1:27" ht="12.7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</row>
    <row r="714" spans="1:27" ht="12.7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</row>
    <row r="715" spans="1:27" ht="12.7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</row>
    <row r="716" spans="1:27" ht="12.7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</row>
    <row r="717" spans="1:27" ht="12.7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</row>
    <row r="718" spans="1:27" ht="12.7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</row>
    <row r="719" spans="1:27" ht="12.7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</row>
    <row r="720" spans="1:27" ht="12.7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</row>
    <row r="721" spans="1:27" ht="12.7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</row>
    <row r="722" spans="1:27" ht="12.7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</row>
    <row r="723" spans="1:27" ht="12.7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</row>
    <row r="724" spans="1:27" ht="12.7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</row>
    <row r="725" spans="1:27" ht="12.7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</row>
    <row r="726" spans="1:27" ht="12.7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</row>
    <row r="727" spans="1:27" ht="12.7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</row>
    <row r="728" spans="1:27" ht="12.7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</row>
    <row r="729" spans="1:27" ht="12.7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</row>
    <row r="730" spans="1:27" ht="12.7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</row>
    <row r="731" spans="1:27" ht="12.7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</row>
    <row r="732" spans="1:27" ht="12.7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</row>
    <row r="733" spans="1:27" ht="12.7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</row>
    <row r="734" spans="1:27" ht="12.7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</row>
    <row r="735" spans="1:27" ht="12.7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</row>
    <row r="736" spans="1:27" ht="12.7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</row>
    <row r="737" spans="1:27" ht="12.7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</row>
    <row r="738" spans="1:27" ht="12.7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</row>
    <row r="739" spans="1:27" ht="12.7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</row>
    <row r="740" spans="1:27" ht="12.7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</row>
    <row r="741" spans="1:27" ht="12.7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</row>
    <row r="742" spans="1:27" ht="12.7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</row>
    <row r="743" spans="1:27" ht="12.7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</row>
    <row r="744" spans="1:27" ht="12.7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</row>
    <row r="745" spans="1:27" ht="12.7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</row>
    <row r="746" spans="1:27" ht="12.7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</row>
    <row r="747" spans="1:27" ht="12.7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</row>
    <row r="748" spans="1:27" ht="12.7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</row>
    <row r="749" spans="1:27" ht="12.7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</row>
    <row r="750" spans="1:27" ht="12.7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</row>
    <row r="751" spans="1:27" ht="12.7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</row>
    <row r="752" spans="1:27" ht="12.7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</row>
    <row r="753" spans="1:27" ht="12.7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</row>
    <row r="754" spans="1:27" ht="12.7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</row>
    <row r="755" spans="1:27" ht="12.7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</row>
    <row r="756" spans="1:27" ht="12.7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</row>
    <row r="757" spans="1:27" ht="12.7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</row>
    <row r="758" spans="1:27" ht="12.7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</row>
    <row r="759" spans="1:27" ht="12.7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</row>
    <row r="760" spans="1:27" ht="12.7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</row>
    <row r="761" spans="1:27" ht="12.7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</row>
    <row r="762" spans="1:27" ht="12.7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</row>
    <row r="763" spans="1:27" ht="12.7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</row>
    <row r="764" spans="1:27" ht="12.7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</row>
    <row r="765" spans="1:27" ht="12.7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</row>
    <row r="766" spans="1:27" ht="12.7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</row>
    <row r="767" spans="1:27" ht="12.7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</row>
    <row r="768" spans="1:27" ht="12.7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</row>
    <row r="769" spans="1:27" ht="12.7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</row>
    <row r="770" spans="1:27" ht="12.7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</row>
    <row r="771" spans="1:27" ht="12.7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</row>
    <row r="772" spans="1:27" ht="12.7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</row>
    <row r="773" spans="1:27" ht="12.7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</row>
    <row r="774" spans="1:27" ht="12.7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</row>
    <row r="775" spans="1:27" ht="12.7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</row>
    <row r="776" spans="1:27" ht="12.7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</row>
    <row r="777" spans="1:27" ht="12.7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</row>
    <row r="778" spans="1:27" ht="12.7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</row>
    <row r="779" spans="1:27" ht="12.7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</row>
    <row r="780" spans="1:27" ht="12.7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</row>
    <row r="781" spans="1:27" ht="12.7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</row>
    <row r="782" spans="1:27" ht="12.7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</row>
    <row r="783" spans="1:27" ht="12.7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</row>
    <row r="784" spans="1:27" ht="12.7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</row>
    <row r="785" spans="1:27" ht="12.7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</row>
    <row r="786" spans="1:27" ht="12.7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</row>
    <row r="787" spans="1:27" ht="12.7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</row>
    <row r="788" spans="1:27" ht="12.7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</row>
    <row r="789" spans="1:27" ht="12.7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</row>
    <row r="790" spans="1:27" ht="12.7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</row>
    <row r="791" spans="1:27" ht="12.7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</row>
    <row r="792" spans="1:27" ht="12.7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</row>
    <row r="793" spans="1:27" ht="12.7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</row>
    <row r="794" spans="1:27" ht="12.7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</row>
    <row r="795" spans="1:27" ht="12.7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</row>
    <row r="796" spans="1:27" ht="12.7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</row>
    <row r="797" spans="1:27" ht="12.7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</row>
    <row r="798" spans="1:27" ht="12.7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</row>
    <row r="799" spans="1:27" ht="12.7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</row>
    <row r="800" spans="1:27" ht="12.7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</row>
    <row r="801" spans="1:27" ht="12.7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</row>
    <row r="802" spans="1:27" ht="12.7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</row>
    <row r="803" spans="1:27" ht="12.7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</row>
    <row r="804" spans="1:27" ht="12.7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</row>
    <row r="805" spans="1:27" ht="12.7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</row>
    <row r="806" spans="1:27" ht="12.7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</row>
    <row r="807" spans="1:27" ht="12.7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</row>
    <row r="808" spans="1:27" ht="12.7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</row>
    <row r="809" spans="1:27" ht="12.7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</row>
    <row r="810" spans="1:27" ht="12.7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</row>
    <row r="811" spans="1:27" ht="12.7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</row>
    <row r="812" spans="1:27" ht="12.7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</row>
    <row r="813" spans="1:27" ht="12.7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</row>
    <row r="814" spans="1:27" ht="12.7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</row>
    <row r="815" spans="1:27" ht="12.7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</row>
    <row r="816" spans="1:27" ht="12.7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</row>
    <row r="817" spans="1:27" ht="12.7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</row>
    <row r="818" spans="1:27" ht="12.7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</row>
    <row r="819" spans="1:27" ht="12.7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</row>
    <row r="820" spans="1:27" ht="12.7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</row>
    <row r="821" spans="1:27" ht="12.7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</row>
    <row r="822" spans="1:27" ht="12.7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</row>
    <row r="823" spans="1:27" ht="12.7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</row>
    <row r="824" spans="1:27" ht="12.7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</row>
    <row r="825" spans="1:27" ht="12.7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</row>
    <row r="826" spans="1:27" ht="12.7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</row>
    <row r="827" spans="1:27" ht="12.7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</row>
    <row r="828" spans="1:27" ht="12.7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</row>
    <row r="829" spans="1:27" ht="12.7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</row>
    <row r="830" spans="1:27" ht="12.7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</row>
    <row r="831" spans="1:27" ht="12.7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</row>
    <row r="832" spans="1:27" ht="12.7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</row>
    <row r="833" spans="1:27" ht="12.7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</row>
    <row r="834" spans="1:27" ht="12.7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</row>
    <row r="835" spans="1:27" ht="12.7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</row>
    <row r="836" spans="1:27" ht="12.7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</row>
    <row r="837" spans="1:27" ht="12.7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</row>
    <row r="838" spans="1:27" ht="12.7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</row>
    <row r="839" spans="1:27" ht="12.7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</row>
    <row r="840" spans="1:27" ht="12.7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</row>
    <row r="841" spans="1:27" ht="12.7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</row>
    <row r="842" spans="1:27" ht="12.7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</row>
    <row r="843" spans="1:27" ht="12.7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</row>
    <row r="844" spans="1:27" ht="12.7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</row>
    <row r="845" spans="1:27" ht="12.7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</row>
    <row r="846" spans="1:27" ht="12.7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</row>
    <row r="847" spans="1:27" ht="12.7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</row>
    <row r="848" spans="1:27" ht="12.7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</row>
    <row r="849" spans="1:27" ht="12.7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</row>
    <row r="850" spans="1:27" ht="12.7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</row>
    <row r="851" spans="1:27" ht="12.7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</row>
    <row r="852" spans="1:27" ht="12.7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</row>
    <row r="853" spans="1:27" ht="12.7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</row>
    <row r="854" spans="1:27" ht="12.7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</row>
    <row r="855" spans="1:27" ht="12.7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</row>
    <row r="856" spans="1:27" ht="12.7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</row>
    <row r="857" spans="1:27" ht="12.7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</row>
    <row r="858" spans="1:27" ht="12.7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</row>
    <row r="859" spans="1:27" ht="12.7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</row>
    <row r="860" spans="1:27" ht="12.7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</row>
    <row r="861" spans="1:27" ht="12.7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</row>
    <row r="862" spans="1:27" ht="12.7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</row>
    <row r="863" spans="1:27" ht="12.7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</row>
    <row r="864" spans="1:27" ht="12.7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</row>
    <row r="865" spans="1:27" ht="12.7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</row>
    <row r="866" spans="1:27" ht="12.7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</row>
    <row r="867" spans="1:27" ht="12.7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</row>
    <row r="868" spans="1:27" ht="12.7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</row>
    <row r="869" spans="1:27" ht="12.7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</row>
    <row r="870" spans="1:27" ht="12.7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</row>
    <row r="871" spans="1:27" ht="12.7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</row>
    <row r="872" spans="1:27" ht="12.7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</row>
    <row r="873" spans="1:27" ht="12.7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</row>
    <row r="874" spans="1:27" ht="12.7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</row>
    <row r="875" spans="1:27" ht="12.7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</row>
    <row r="876" spans="1:27" ht="12.7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</row>
    <row r="877" spans="1:27" ht="12.7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</row>
    <row r="878" spans="1:27" ht="12.7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</row>
    <row r="879" spans="1:27" ht="12.7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</row>
    <row r="880" spans="1:27" ht="12.7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</row>
    <row r="881" spans="1:27" ht="12.7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</row>
    <row r="882" spans="1:27" ht="12.7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</row>
    <row r="883" spans="1:27" ht="12.7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</row>
    <row r="884" spans="1:27" ht="12.7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</row>
    <row r="885" spans="1:27" ht="12.7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</row>
    <row r="886" spans="1:27" ht="12.7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</row>
    <row r="887" spans="1:27" ht="12.7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</row>
    <row r="888" spans="1:27" ht="12.7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</row>
    <row r="889" spans="1:27" ht="12.7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</row>
    <row r="890" spans="1:27" ht="12.7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</row>
    <row r="891" spans="1:27" ht="12.7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</row>
    <row r="892" spans="1:27" ht="12.7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</row>
    <row r="893" spans="1:27" ht="12.7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</row>
    <row r="894" spans="1:27" ht="12.7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</row>
    <row r="895" spans="1:27" ht="12.7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</row>
    <row r="896" spans="1:27" ht="12.7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</row>
    <row r="897" spans="1:27" ht="12.7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</row>
    <row r="898" spans="1:27" ht="12.7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</row>
    <row r="899" spans="1:27" ht="12.7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</row>
    <row r="900" spans="1:27" ht="12.7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</row>
    <row r="901" spans="1:27" ht="12.7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</row>
    <row r="902" spans="1:27" ht="12.7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</row>
    <row r="903" spans="1:27" ht="12.7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</row>
    <row r="904" spans="1:27" ht="12.7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</row>
    <row r="905" spans="1:27" ht="12.7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</row>
    <row r="906" spans="1:27" ht="12.7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</row>
    <row r="907" spans="1:27" ht="12.7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</row>
    <row r="908" spans="1:27" ht="12.7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</row>
    <row r="909" spans="1:27" ht="12.7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</row>
    <row r="910" spans="1:27" ht="12.7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</row>
    <row r="911" spans="1:27" ht="12.7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</row>
    <row r="912" spans="1:27" ht="12.7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</row>
    <row r="913" spans="1:27" ht="12.7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</row>
    <row r="914" spans="1:27" ht="12.7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</row>
    <row r="915" spans="1:27" ht="12.7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</row>
    <row r="916" spans="1:27" ht="12.7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</row>
    <row r="917" spans="1:27" ht="12.7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</row>
    <row r="918" spans="1:27" ht="12.7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</row>
    <row r="919" spans="1:27" ht="12.7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</row>
    <row r="920" spans="1:27" ht="12.7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</row>
    <row r="921" spans="1:27" ht="12.7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</row>
    <row r="922" spans="1:27" ht="12.7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</row>
    <row r="923" spans="1:27" ht="12.7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</row>
    <row r="924" spans="1:27" ht="12.7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</row>
    <row r="925" spans="1:27" ht="12.7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</row>
    <row r="926" spans="1:27" ht="12.7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</row>
    <row r="927" spans="1:27" ht="12.7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</row>
    <row r="928" spans="1:27" ht="12.7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</row>
    <row r="929" spans="1:27" ht="12.7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</row>
    <row r="930" spans="1:27" ht="12.7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</row>
    <row r="931" spans="1:27" ht="12.7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</row>
    <row r="932" spans="1:27" ht="12.7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</row>
    <row r="933" spans="1:27" ht="12.7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</row>
    <row r="934" spans="1:27" ht="12.7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</row>
    <row r="935" spans="1:27" ht="12.7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</row>
    <row r="936" spans="1:27" ht="12.7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</row>
    <row r="937" spans="1:27" ht="12.7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</row>
    <row r="938" spans="1:27" ht="12.7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</row>
    <row r="939" spans="1:27" ht="12.7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</row>
    <row r="940" spans="1:27" ht="12.7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</row>
    <row r="941" spans="1:27" ht="12.7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</row>
    <row r="942" spans="1:27" ht="12.7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</row>
    <row r="943" spans="1:27" ht="12.7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</row>
    <row r="944" spans="1:27" ht="12.7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</row>
    <row r="945" spans="1:27" ht="12.7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</row>
    <row r="946" spans="1:27" ht="12.7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</row>
    <row r="947" spans="1:27" ht="12.7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</row>
    <row r="948" spans="1:27" ht="12.7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</row>
    <row r="949" spans="1:27" ht="12.7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</row>
    <row r="950" spans="1:27" ht="12.7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</row>
    <row r="951" spans="1:27" ht="12.7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</row>
    <row r="952" spans="1:27" ht="12.7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</row>
    <row r="953" spans="1:27" ht="12.7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</row>
    <row r="954" spans="1:27" ht="12.7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</row>
    <row r="955" spans="1:27" ht="12.7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</row>
    <row r="956" spans="1:27" ht="12.7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</row>
    <row r="957" spans="1:27" ht="12.7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</row>
    <row r="958" spans="1:27" ht="12.7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</row>
    <row r="959" spans="1:27" ht="12.7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</row>
    <row r="960" spans="1:27" ht="12.7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</row>
    <row r="961" spans="1:27" ht="12.7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</row>
    <row r="962" spans="1:27" ht="12.7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</row>
    <row r="963" spans="1:27" ht="12.7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</row>
    <row r="964" spans="1:27" ht="12.7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</row>
    <row r="965" spans="1:27" ht="12.7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</row>
    <row r="966" spans="1:27" ht="12.7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</row>
    <row r="967" spans="1:27" ht="12.7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</row>
    <row r="968" spans="1:27" ht="12.7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</row>
    <row r="969" spans="1:27" ht="12.7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</row>
    <row r="970" spans="1:27" ht="12.7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</row>
    <row r="971" spans="1:27" ht="12.7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</row>
    <row r="972" spans="1:27" ht="12.7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</row>
    <row r="973" spans="1:27" ht="12.7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</row>
    <row r="974" spans="1:27" ht="12.7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</row>
    <row r="975" spans="1:27" ht="12.7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</row>
    <row r="976" spans="1:27" ht="12.7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</row>
    <row r="977" spans="1:27" ht="12.7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</row>
    <row r="978" spans="1:27" ht="12.7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</row>
    <row r="979" spans="1:27" ht="12.7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</row>
    <row r="980" spans="1:27" ht="12.7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</row>
    <row r="981" spans="1:27" ht="12.7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</row>
    <row r="982" spans="1:27" ht="12.7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</row>
    <row r="983" spans="1:27" ht="12.7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</row>
    <row r="984" spans="1:27" ht="12.7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</row>
    <row r="985" spans="1:27" ht="12.7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</row>
    <row r="986" spans="1:27" ht="12.7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</row>
    <row r="987" spans="1:27" ht="12.7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</row>
    <row r="988" spans="1:27" ht="12.7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</row>
    <row r="989" spans="1:27" ht="12.7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</row>
    <row r="990" spans="1:27" ht="12.7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</row>
  </sheetData>
  <mergeCells count="36">
    <mergeCell ref="A1:AA1"/>
    <mergeCell ref="A5:AA5"/>
    <mergeCell ref="A6:C6"/>
    <mergeCell ref="A7:A9"/>
    <mergeCell ref="B7:B9"/>
    <mergeCell ref="C7:C9"/>
    <mergeCell ref="AA7:AA9"/>
    <mergeCell ref="G8:H8"/>
    <mergeCell ref="Y7:Y9"/>
    <mergeCell ref="Z7:Z9"/>
    <mergeCell ref="D7:D9"/>
    <mergeCell ref="E8:F8"/>
    <mergeCell ref="B10:C10"/>
    <mergeCell ref="E10:F10"/>
    <mergeCell ref="G10:H10"/>
    <mergeCell ref="Q7:Q9"/>
    <mergeCell ref="R7:W7"/>
    <mergeCell ref="X7:X9"/>
    <mergeCell ref="R8:R9"/>
    <mergeCell ref="S8:S9"/>
    <mergeCell ref="T8:T9"/>
    <mergeCell ref="U8:U9"/>
    <mergeCell ref="V8:V9"/>
    <mergeCell ref="W8:W9"/>
    <mergeCell ref="M7:M9"/>
    <mergeCell ref="N7:O7"/>
    <mergeCell ref="N8:N9"/>
    <mergeCell ref="O8:O9"/>
    <mergeCell ref="P7:P9"/>
    <mergeCell ref="D6:H6"/>
    <mergeCell ref="E7:H7"/>
    <mergeCell ref="I7:I9"/>
    <mergeCell ref="J7:L7"/>
    <mergeCell ref="J8:J9"/>
    <mergeCell ref="K8:K9"/>
    <mergeCell ref="L8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0"/>
  <sheetViews>
    <sheetView showGridLines="0" workbookViewId="0">
      <pane ySplit="4" topLeftCell="A5" activePane="bottomLeft" state="frozen"/>
      <selection pane="bottomLeft" activeCell="E22" sqref="E22"/>
    </sheetView>
  </sheetViews>
  <sheetFormatPr defaultColWidth="12.6640625" defaultRowHeight="15.75" customHeight="1"/>
  <cols>
    <col min="1" max="1" width="6.88671875" customWidth="1"/>
    <col min="2" max="2" width="10.109375" customWidth="1"/>
    <col min="3" max="3" width="21" customWidth="1"/>
    <col min="4" max="5" width="14.6640625" customWidth="1"/>
    <col min="6" max="6" width="15.33203125" customWidth="1"/>
    <col min="7" max="7" width="11.6640625" customWidth="1"/>
    <col min="8" max="12" width="16.44140625" customWidth="1"/>
    <col min="13" max="13" width="13.6640625" customWidth="1"/>
    <col min="14" max="15" width="15.88671875" customWidth="1"/>
    <col min="16" max="21" width="16.44140625" customWidth="1"/>
    <col min="22" max="22" width="13.6640625" customWidth="1"/>
    <col min="23" max="23" width="16.44140625" customWidth="1"/>
  </cols>
  <sheetData>
    <row r="1" spans="1:23" ht="41.25" customHeight="1">
      <c r="A1" s="74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24"/>
      <c r="O1" s="24"/>
      <c r="P1" s="24"/>
      <c r="Q1" s="24"/>
      <c r="R1" s="24"/>
      <c r="S1" s="24"/>
      <c r="T1" s="25"/>
      <c r="U1" s="26"/>
      <c r="V1" s="26"/>
      <c r="W1" s="26"/>
    </row>
    <row r="2" spans="1:23" ht="33" customHeight="1">
      <c r="A2" s="75" t="s">
        <v>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27"/>
      <c r="O2" s="27"/>
      <c r="P2" s="27"/>
      <c r="Q2" s="27"/>
      <c r="R2" s="27"/>
      <c r="S2" s="27"/>
      <c r="T2" s="28"/>
      <c r="U2" s="29"/>
      <c r="V2" s="29"/>
      <c r="W2" s="29"/>
    </row>
    <row r="3" spans="1:23" ht="20.25" customHeight="1">
      <c r="A3" s="76" t="s">
        <v>4</v>
      </c>
      <c r="B3" s="77" t="s">
        <v>53</v>
      </c>
      <c r="C3" s="77" t="s">
        <v>5</v>
      </c>
      <c r="D3" s="78" t="s">
        <v>54</v>
      </c>
      <c r="E3" s="78" t="s">
        <v>6</v>
      </c>
      <c r="F3" s="68" t="s">
        <v>55</v>
      </c>
      <c r="G3" s="70" t="s">
        <v>56</v>
      </c>
      <c r="H3" s="71"/>
      <c r="I3" s="68" t="s">
        <v>57</v>
      </c>
      <c r="J3" s="72" t="s">
        <v>58</v>
      </c>
      <c r="K3" s="73"/>
      <c r="L3" s="71"/>
      <c r="M3" s="77" t="s">
        <v>59</v>
      </c>
      <c r="N3" s="68" t="s">
        <v>14</v>
      </c>
      <c r="O3" s="68" t="s">
        <v>60</v>
      </c>
      <c r="P3" s="77" t="s">
        <v>61</v>
      </c>
      <c r="Q3" s="77" t="s">
        <v>62</v>
      </c>
      <c r="R3" s="80" t="s">
        <v>63</v>
      </c>
      <c r="S3" s="73"/>
      <c r="T3" s="71"/>
      <c r="U3" s="68" t="s">
        <v>64</v>
      </c>
      <c r="V3" s="78" t="s">
        <v>65</v>
      </c>
      <c r="W3" s="78" t="s">
        <v>66</v>
      </c>
    </row>
    <row r="4" spans="1:23" ht="20.25" customHeight="1">
      <c r="A4" s="69"/>
      <c r="B4" s="69"/>
      <c r="C4" s="69"/>
      <c r="D4" s="69"/>
      <c r="E4" s="69"/>
      <c r="F4" s="69"/>
      <c r="G4" s="31" t="s">
        <v>32</v>
      </c>
      <c r="H4" s="31" t="s">
        <v>33</v>
      </c>
      <c r="I4" s="69"/>
      <c r="J4" s="30" t="s">
        <v>67</v>
      </c>
      <c r="K4" s="30" t="s">
        <v>68</v>
      </c>
      <c r="L4" s="30" t="s">
        <v>69</v>
      </c>
      <c r="M4" s="69"/>
      <c r="N4" s="69"/>
      <c r="O4" s="69"/>
      <c r="P4" s="69"/>
      <c r="Q4" s="69"/>
      <c r="R4" s="30" t="s">
        <v>70</v>
      </c>
      <c r="S4" s="30" t="s">
        <v>71</v>
      </c>
      <c r="T4" s="30" t="s">
        <v>72</v>
      </c>
      <c r="U4" s="69"/>
      <c r="V4" s="79"/>
      <c r="W4" s="79"/>
    </row>
    <row r="5" spans="1:23" ht="12.75">
      <c r="A5" s="32">
        <v>1</v>
      </c>
      <c r="B5" s="33" t="s">
        <v>73</v>
      </c>
      <c r="C5" s="33" t="s">
        <v>92</v>
      </c>
      <c r="D5" s="33" t="s">
        <v>74</v>
      </c>
      <c r="E5" s="34" t="s">
        <v>47</v>
      </c>
      <c r="F5" s="35">
        <v>10000000</v>
      </c>
      <c r="G5" s="36">
        <v>3</v>
      </c>
      <c r="H5" s="37">
        <v>1500000</v>
      </c>
      <c r="I5" s="38">
        <v>10000000</v>
      </c>
      <c r="J5" s="39">
        <v>500000</v>
      </c>
      <c r="K5" s="39">
        <v>300000</v>
      </c>
      <c r="L5" s="39">
        <v>100000</v>
      </c>
      <c r="M5" s="40">
        <v>24</v>
      </c>
      <c r="N5" s="41">
        <f t="shared" ref="N5:N19" si="0">(F5+H5+I5+J5+K5+L5)/24*M5</f>
        <v>22400000</v>
      </c>
      <c r="O5" s="41">
        <f t="shared" ref="O5:O19" si="1">N5-J5-K5-L5</f>
        <v>21500000</v>
      </c>
      <c r="P5" s="39">
        <v>0</v>
      </c>
      <c r="Q5" s="39">
        <v>0</v>
      </c>
      <c r="R5" s="42">
        <f t="shared" ref="R5:R19" si="2">O5*8%</f>
        <v>1720000</v>
      </c>
      <c r="S5" s="42">
        <f t="shared" ref="S5:S19" si="3">O5*1.5%</f>
        <v>322500</v>
      </c>
      <c r="T5" s="42">
        <f t="shared" ref="T5:T19" si="4">O5*1%</f>
        <v>215000</v>
      </c>
      <c r="U5" s="41">
        <f>O5*25%</f>
        <v>5375000</v>
      </c>
      <c r="V5" s="43">
        <v>0</v>
      </c>
      <c r="W5" s="44">
        <f t="shared" ref="W5:W19" si="5">N5-P5+Q5-R5-S5-T5-U5-V5</f>
        <v>14767500</v>
      </c>
    </row>
    <row r="6" spans="1:23" ht="12.75">
      <c r="A6" s="32">
        <v>2</v>
      </c>
      <c r="B6" s="33" t="s">
        <v>75</v>
      </c>
      <c r="C6" s="33" t="s">
        <v>93</v>
      </c>
      <c r="D6" s="33" t="s">
        <v>74</v>
      </c>
      <c r="E6" s="34" t="s">
        <v>76</v>
      </c>
      <c r="F6" s="35">
        <v>5000000</v>
      </c>
      <c r="G6" s="45">
        <v>2</v>
      </c>
      <c r="H6" s="37">
        <v>1000000</v>
      </c>
      <c r="I6" s="38">
        <v>8000000</v>
      </c>
      <c r="J6" s="39">
        <v>500000</v>
      </c>
      <c r="K6" s="39">
        <v>300000</v>
      </c>
      <c r="L6" s="39">
        <v>100000</v>
      </c>
      <c r="M6" s="40">
        <v>22</v>
      </c>
      <c r="N6" s="41">
        <f t="shared" si="0"/>
        <v>13658333.333333334</v>
      </c>
      <c r="O6" s="41">
        <f t="shared" si="1"/>
        <v>12758333.333333334</v>
      </c>
      <c r="P6" s="39">
        <v>0</v>
      </c>
      <c r="Q6" s="39">
        <v>200000</v>
      </c>
      <c r="R6" s="42">
        <f t="shared" si="2"/>
        <v>1020666.6666666667</v>
      </c>
      <c r="S6" s="42">
        <f t="shared" si="3"/>
        <v>191375</v>
      </c>
      <c r="T6" s="42">
        <f t="shared" si="4"/>
        <v>127583.33333333334</v>
      </c>
      <c r="U6" s="41">
        <f t="shared" ref="U6:U7" si="6">O6*20%</f>
        <v>2551666.666666667</v>
      </c>
      <c r="V6" s="43">
        <v>0</v>
      </c>
      <c r="W6" s="44">
        <f t="shared" si="5"/>
        <v>9967041.6666666679</v>
      </c>
    </row>
    <row r="7" spans="1:23" ht="12.75">
      <c r="A7" s="32">
        <v>3</v>
      </c>
      <c r="B7" s="33" t="s">
        <v>77</v>
      </c>
      <c r="C7" s="33" t="s">
        <v>94</v>
      </c>
      <c r="D7" s="33" t="s">
        <v>74</v>
      </c>
      <c r="E7" s="34" t="s">
        <v>76</v>
      </c>
      <c r="F7" s="35">
        <v>5000000</v>
      </c>
      <c r="G7" s="45">
        <v>1</v>
      </c>
      <c r="H7" s="37">
        <v>800000</v>
      </c>
      <c r="I7" s="38">
        <v>5000000</v>
      </c>
      <c r="J7" s="39">
        <v>500000</v>
      </c>
      <c r="K7" s="39">
        <v>300000</v>
      </c>
      <c r="L7" s="39">
        <v>100000</v>
      </c>
      <c r="M7" s="40">
        <v>24</v>
      </c>
      <c r="N7" s="41">
        <f t="shared" si="0"/>
        <v>11700000</v>
      </c>
      <c r="O7" s="41">
        <f t="shared" si="1"/>
        <v>10800000</v>
      </c>
      <c r="P7" s="39">
        <v>100000</v>
      </c>
      <c r="Q7" s="39">
        <v>0</v>
      </c>
      <c r="R7" s="42">
        <f t="shared" si="2"/>
        <v>864000</v>
      </c>
      <c r="S7" s="42">
        <f t="shared" si="3"/>
        <v>162000</v>
      </c>
      <c r="T7" s="42">
        <f t="shared" si="4"/>
        <v>108000</v>
      </c>
      <c r="U7" s="41">
        <f t="shared" si="6"/>
        <v>2160000</v>
      </c>
      <c r="V7" s="43">
        <v>0</v>
      </c>
      <c r="W7" s="44">
        <f t="shared" si="5"/>
        <v>8306000</v>
      </c>
    </row>
    <row r="8" spans="1:23" ht="12.75">
      <c r="A8" s="32">
        <v>4</v>
      </c>
      <c r="B8" s="33" t="s">
        <v>78</v>
      </c>
      <c r="C8" s="33" t="s">
        <v>92</v>
      </c>
      <c r="D8" s="33" t="s">
        <v>74</v>
      </c>
      <c r="E8" s="34" t="s">
        <v>76</v>
      </c>
      <c r="F8" s="35">
        <v>5000000</v>
      </c>
      <c r="G8" s="36">
        <v>0</v>
      </c>
      <c r="H8" s="37">
        <v>400000</v>
      </c>
      <c r="I8" s="38">
        <v>2666666.6666667</v>
      </c>
      <c r="J8" s="39">
        <v>500000</v>
      </c>
      <c r="K8" s="39">
        <v>300000</v>
      </c>
      <c r="L8" s="39">
        <v>100000</v>
      </c>
      <c r="M8" s="40">
        <v>23.3333333333333</v>
      </c>
      <c r="N8" s="41">
        <f t="shared" si="0"/>
        <v>8717592.5925926119</v>
      </c>
      <c r="O8" s="41">
        <f t="shared" si="1"/>
        <v>7817592.5925926119</v>
      </c>
      <c r="P8" s="46">
        <v>133333.33333333299</v>
      </c>
      <c r="Q8" s="46">
        <v>66666.666666666701</v>
      </c>
      <c r="R8" s="47">
        <f t="shared" si="2"/>
        <v>625407.40740740893</v>
      </c>
      <c r="S8" s="47">
        <f t="shared" si="3"/>
        <v>117263.88888888918</v>
      </c>
      <c r="T8" s="47">
        <f t="shared" si="4"/>
        <v>78175.925925926116</v>
      </c>
      <c r="U8" s="41">
        <f>O8*25%</f>
        <v>1954398.148148153</v>
      </c>
      <c r="V8" s="43">
        <v>0</v>
      </c>
      <c r="W8" s="44">
        <f t="shared" si="5"/>
        <v>5875680.555555569</v>
      </c>
    </row>
    <row r="9" spans="1:23" ht="12.75">
      <c r="A9" s="32">
        <v>5</v>
      </c>
      <c r="B9" s="33" t="s">
        <v>79</v>
      </c>
      <c r="C9" s="33" t="s">
        <v>93</v>
      </c>
      <c r="D9" s="33" t="s">
        <v>74</v>
      </c>
      <c r="E9" s="34" t="s">
        <v>76</v>
      </c>
      <c r="F9" s="35">
        <v>5000000</v>
      </c>
      <c r="G9" s="36">
        <v>2</v>
      </c>
      <c r="H9" s="37">
        <v>50000</v>
      </c>
      <c r="I9" s="38">
        <v>166666.66666670001</v>
      </c>
      <c r="J9" s="46">
        <v>500000</v>
      </c>
      <c r="K9" s="46">
        <v>300000</v>
      </c>
      <c r="L9" s="46">
        <v>100000</v>
      </c>
      <c r="M9" s="48">
        <v>23.3333333333333</v>
      </c>
      <c r="N9" s="41">
        <f t="shared" si="0"/>
        <v>5946759.2592592826</v>
      </c>
      <c r="O9" s="41">
        <f t="shared" si="1"/>
        <v>5046759.2592592826</v>
      </c>
      <c r="P9" s="46">
        <v>183333.33333333299</v>
      </c>
      <c r="Q9" s="46">
        <v>66666.666666666701</v>
      </c>
      <c r="R9" s="47">
        <f t="shared" si="2"/>
        <v>403740.74074074259</v>
      </c>
      <c r="S9" s="47">
        <f t="shared" si="3"/>
        <v>75701.38888888924</v>
      </c>
      <c r="T9" s="47">
        <f t="shared" si="4"/>
        <v>50467.592592592824</v>
      </c>
      <c r="U9" s="41">
        <f t="shared" ref="U9:U10" si="7">O9*20%</f>
        <v>1009351.8518518566</v>
      </c>
      <c r="V9" s="43">
        <v>0</v>
      </c>
      <c r="W9" s="44">
        <f t="shared" si="5"/>
        <v>4290831.0185185354</v>
      </c>
    </row>
    <row r="10" spans="1:23" ht="12.75">
      <c r="A10" s="32">
        <v>6</v>
      </c>
      <c r="B10" s="33" t="s">
        <v>80</v>
      </c>
      <c r="C10" s="33" t="s">
        <v>94</v>
      </c>
      <c r="D10" s="33" t="s">
        <v>74</v>
      </c>
      <c r="E10" s="34" t="s">
        <v>76</v>
      </c>
      <c r="F10" s="35">
        <v>5000000</v>
      </c>
      <c r="G10" s="36">
        <v>3</v>
      </c>
      <c r="H10" s="37">
        <v>1500000</v>
      </c>
      <c r="I10" s="38">
        <v>10000000</v>
      </c>
      <c r="J10" s="39">
        <v>500000</v>
      </c>
      <c r="K10" s="39">
        <v>300000</v>
      </c>
      <c r="L10" s="39">
        <v>100000</v>
      </c>
      <c r="M10" s="40">
        <v>23.3333333333333</v>
      </c>
      <c r="N10" s="41">
        <f t="shared" si="0"/>
        <v>16916666.666666642</v>
      </c>
      <c r="O10" s="41">
        <f t="shared" si="1"/>
        <v>16016666.666666642</v>
      </c>
      <c r="P10" s="46">
        <v>233333.33333333299</v>
      </c>
      <c r="Q10" s="46">
        <v>66666.666666666701</v>
      </c>
      <c r="R10" s="47">
        <f t="shared" si="2"/>
        <v>1281333.3333333314</v>
      </c>
      <c r="S10" s="47">
        <f t="shared" si="3"/>
        <v>240249.99999999962</v>
      </c>
      <c r="T10" s="47">
        <f t="shared" si="4"/>
        <v>160166.66666666642</v>
      </c>
      <c r="U10" s="41">
        <f t="shared" si="7"/>
        <v>3203333.3333333284</v>
      </c>
      <c r="V10" s="43">
        <v>0</v>
      </c>
      <c r="W10" s="44">
        <f t="shared" si="5"/>
        <v>11864916.666666649</v>
      </c>
    </row>
    <row r="11" spans="1:23" ht="12.75">
      <c r="A11" s="32">
        <v>7</v>
      </c>
      <c r="B11" s="33" t="s">
        <v>81</v>
      </c>
      <c r="C11" s="33" t="s">
        <v>92</v>
      </c>
      <c r="D11" s="33" t="s">
        <v>74</v>
      </c>
      <c r="E11" s="34" t="s">
        <v>76</v>
      </c>
      <c r="F11" s="35">
        <v>5000000</v>
      </c>
      <c r="G11" s="45">
        <v>2</v>
      </c>
      <c r="H11" s="37">
        <v>1000000</v>
      </c>
      <c r="I11" s="38">
        <v>8000000</v>
      </c>
      <c r="J11" s="39">
        <v>500000</v>
      </c>
      <c r="K11" s="39">
        <v>300000</v>
      </c>
      <c r="L11" s="39">
        <v>100000</v>
      </c>
      <c r="M11" s="40">
        <v>23.3333333333333</v>
      </c>
      <c r="N11" s="41">
        <f t="shared" si="0"/>
        <v>14486111.111111091</v>
      </c>
      <c r="O11" s="41">
        <f t="shared" si="1"/>
        <v>13586111.111111091</v>
      </c>
      <c r="P11" s="46">
        <v>283333.33333333302</v>
      </c>
      <c r="Q11" s="46">
        <v>66666.666666666701</v>
      </c>
      <c r="R11" s="47">
        <f t="shared" si="2"/>
        <v>1086888.8888888874</v>
      </c>
      <c r="S11" s="47">
        <f t="shared" si="3"/>
        <v>203791.66666666637</v>
      </c>
      <c r="T11" s="47">
        <f t="shared" si="4"/>
        <v>135861.11111111092</v>
      </c>
      <c r="U11" s="41">
        <f>O11*25%</f>
        <v>3396527.7777777729</v>
      </c>
      <c r="V11" s="43">
        <v>0</v>
      </c>
      <c r="W11" s="44">
        <f t="shared" si="5"/>
        <v>9446374.999999987</v>
      </c>
    </row>
    <row r="12" spans="1:23" ht="12.75">
      <c r="A12" s="32">
        <v>8</v>
      </c>
      <c r="B12" s="33" t="s">
        <v>82</v>
      </c>
      <c r="C12" s="33" t="s">
        <v>93</v>
      </c>
      <c r="D12" s="33" t="s">
        <v>83</v>
      </c>
      <c r="E12" s="34" t="s">
        <v>47</v>
      </c>
      <c r="F12" s="35">
        <v>8000000</v>
      </c>
      <c r="G12" s="45">
        <v>1</v>
      </c>
      <c r="H12" s="37">
        <v>800000</v>
      </c>
      <c r="I12" s="38">
        <v>5000000</v>
      </c>
      <c r="J12" s="46">
        <v>500000</v>
      </c>
      <c r="K12" s="46">
        <v>300000</v>
      </c>
      <c r="L12" s="46">
        <v>100000</v>
      </c>
      <c r="M12" s="48">
        <v>23.3333333333333</v>
      </c>
      <c r="N12" s="41">
        <f t="shared" si="0"/>
        <v>14291666.666666646</v>
      </c>
      <c r="O12" s="41">
        <f t="shared" si="1"/>
        <v>13391666.666666646</v>
      </c>
      <c r="P12" s="46">
        <v>333333.33333333302</v>
      </c>
      <c r="Q12" s="46">
        <v>66666.666666666701</v>
      </c>
      <c r="R12" s="47">
        <f t="shared" si="2"/>
        <v>1071333.3333333316</v>
      </c>
      <c r="S12" s="47">
        <f t="shared" si="3"/>
        <v>200874.99999999968</v>
      </c>
      <c r="T12" s="47">
        <f t="shared" si="4"/>
        <v>133916.66666666645</v>
      </c>
      <c r="U12" s="41">
        <f t="shared" ref="U12:U13" si="8">O12*20%</f>
        <v>2678333.3333333293</v>
      </c>
      <c r="V12" s="43">
        <v>0</v>
      </c>
      <c r="W12" s="44">
        <f t="shared" si="5"/>
        <v>9940541.666666653</v>
      </c>
    </row>
    <row r="13" spans="1:23" ht="12.75">
      <c r="A13" s="32">
        <v>9</v>
      </c>
      <c r="B13" s="33" t="s">
        <v>84</v>
      </c>
      <c r="C13" s="33" t="s">
        <v>94</v>
      </c>
      <c r="D13" s="33" t="s">
        <v>83</v>
      </c>
      <c r="E13" s="34" t="s">
        <v>76</v>
      </c>
      <c r="F13" s="35">
        <v>6000000</v>
      </c>
      <c r="G13" s="36">
        <v>0</v>
      </c>
      <c r="H13" s="37">
        <v>400000</v>
      </c>
      <c r="I13" s="38">
        <v>2666666.6666667</v>
      </c>
      <c r="J13" s="39">
        <v>500000</v>
      </c>
      <c r="K13" s="39">
        <v>300000</v>
      </c>
      <c r="L13" s="39">
        <v>100000</v>
      </c>
      <c r="M13" s="40">
        <v>23.3333333333333</v>
      </c>
      <c r="N13" s="41">
        <f t="shared" si="0"/>
        <v>9689814.8148148339</v>
      </c>
      <c r="O13" s="41">
        <f t="shared" si="1"/>
        <v>8789814.8148148339</v>
      </c>
      <c r="P13" s="46">
        <v>383333.33333333302</v>
      </c>
      <c r="Q13" s="46">
        <v>66666.666666666701</v>
      </c>
      <c r="R13" s="47">
        <f t="shared" si="2"/>
        <v>703185.18518518668</v>
      </c>
      <c r="S13" s="47">
        <f t="shared" si="3"/>
        <v>131847.22222222251</v>
      </c>
      <c r="T13" s="47">
        <f t="shared" si="4"/>
        <v>87898.148148148335</v>
      </c>
      <c r="U13" s="41">
        <f t="shared" si="8"/>
        <v>1757962.9629629669</v>
      </c>
      <c r="V13" s="39">
        <v>0</v>
      </c>
      <c r="W13" s="42">
        <f t="shared" si="5"/>
        <v>6692254.6296296418</v>
      </c>
    </row>
    <row r="14" spans="1:23" ht="12.75">
      <c r="A14" s="32">
        <v>10</v>
      </c>
      <c r="B14" s="33" t="s">
        <v>85</v>
      </c>
      <c r="C14" s="33" t="s">
        <v>92</v>
      </c>
      <c r="D14" s="33" t="s">
        <v>83</v>
      </c>
      <c r="E14" s="34" t="s">
        <v>76</v>
      </c>
      <c r="F14" s="35">
        <v>6000000</v>
      </c>
      <c r="G14" s="36">
        <v>1</v>
      </c>
      <c r="H14" s="37">
        <v>1500000</v>
      </c>
      <c r="I14" s="38">
        <v>10000000</v>
      </c>
      <c r="J14" s="39">
        <v>500000</v>
      </c>
      <c r="K14" s="39">
        <v>300000</v>
      </c>
      <c r="L14" s="39">
        <v>100000</v>
      </c>
      <c r="M14" s="40">
        <v>23.3333333333333</v>
      </c>
      <c r="N14" s="41">
        <f t="shared" si="0"/>
        <v>17888888.888888862</v>
      </c>
      <c r="O14" s="41">
        <f t="shared" si="1"/>
        <v>16988888.888888862</v>
      </c>
      <c r="P14" s="46">
        <v>433333.33333333302</v>
      </c>
      <c r="Q14" s="46">
        <v>66666.666666666701</v>
      </c>
      <c r="R14" s="47">
        <f t="shared" si="2"/>
        <v>1359111.1111111089</v>
      </c>
      <c r="S14" s="47">
        <f t="shared" si="3"/>
        <v>254833.33333333291</v>
      </c>
      <c r="T14" s="47">
        <f t="shared" si="4"/>
        <v>169888.88888888861</v>
      </c>
      <c r="U14" s="41">
        <f>O14*25%</f>
        <v>4247222.2222222155</v>
      </c>
      <c r="V14" s="39">
        <v>0</v>
      </c>
      <c r="W14" s="42">
        <f t="shared" si="5"/>
        <v>11491166.666666653</v>
      </c>
    </row>
    <row r="15" spans="1:23" ht="12.75">
      <c r="A15" s="32">
        <v>11</v>
      </c>
      <c r="B15" s="33" t="s">
        <v>86</v>
      </c>
      <c r="C15" s="33" t="s">
        <v>93</v>
      </c>
      <c r="D15" s="33" t="s">
        <v>83</v>
      </c>
      <c r="E15" s="34" t="s">
        <v>76</v>
      </c>
      <c r="F15" s="35">
        <v>6000000</v>
      </c>
      <c r="G15" s="36">
        <v>3</v>
      </c>
      <c r="H15" s="37">
        <v>1000000</v>
      </c>
      <c r="I15" s="38">
        <v>8000000</v>
      </c>
      <c r="J15" s="46">
        <v>500000</v>
      </c>
      <c r="K15" s="46">
        <v>300000</v>
      </c>
      <c r="L15" s="46">
        <v>100000</v>
      </c>
      <c r="M15" s="48">
        <v>23.3333333333333</v>
      </c>
      <c r="N15" s="41">
        <f t="shared" si="0"/>
        <v>15458333.333333312</v>
      </c>
      <c r="O15" s="41">
        <f t="shared" si="1"/>
        <v>14558333.333333312</v>
      </c>
      <c r="P15" s="46">
        <v>483333.33333333302</v>
      </c>
      <c r="Q15" s="46">
        <v>66666.666666666701</v>
      </c>
      <c r="R15" s="47">
        <f t="shared" si="2"/>
        <v>1164666.6666666649</v>
      </c>
      <c r="S15" s="47">
        <f t="shared" si="3"/>
        <v>218374.99999999968</v>
      </c>
      <c r="T15" s="47">
        <f t="shared" si="4"/>
        <v>145583.33333333311</v>
      </c>
      <c r="U15" s="41">
        <f t="shared" ref="U15:U16" si="9">O15*20%</f>
        <v>2911666.6666666623</v>
      </c>
      <c r="V15" s="46">
        <v>0</v>
      </c>
      <c r="W15" s="42">
        <f t="shared" si="5"/>
        <v>10601374.999999983</v>
      </c>
    </row>
    <row r="16" spans="1:23" ht="12.75">
      <c r="A16" s="32">
        <v>12</v>
      </c>
      <c r="B16" s="33" t="s">
        <v>87</v>
      </c>
      <c r="C16" s="33" t="s">
        <v>94</v>
      </c>
      <c r="D16" s="33" t="s">
        <v>83</v>
      </c>
      <c r="E16" s="34" t="s">
        <v>76</v>
      </c>
      <c r="F16" s="35">
        <v>6000000</v>
      </c>
      <c r="G16" s="45">
        <v>2</v>
      </c>
      <c r="H16" s="37">
        <v>800000</v>
      </c>
      <c r="I16" s="38">
        <v>5000000</v>
      </c>
      <c r="J16" s="39">
        <v>500000</v>
      </c>
      <c r="K16" s="39">
        <v>300000</v>
      </c>
      <c r="L16" s="39">
        <v>100000</v>
      </c>
      <c r="M16" s="40">
        <v>23.3333333333333</v>
      </c>
      <c r="N16" s="41">
        <f t="shared" si="0"/>
        <v>12347222.222222203</v>
      </c>
      <c r="O16" s="41">
        <f t="shared" si="1"/>
        <v>11447222.222222203</v>
      </c>
      <c r="P16" s="46">
        <v>533333.33333333302</v>
      </c>
      <c r="Q16" s="46">
        <v>66666.666666666701</v>
      </c>
      <c r="R16" s="47">
        <f t="shared" si="2"/>
        <v>915777.77777777624</v>
      </c>
      <c r="S16" s="47">
        <f t="shared" si="3"/>
        <v>171708.33333333305</v>
      </c>
      <c r="T16" s="47">
        <f t="shared" si="4"/>
        <v>114472.22222222203</v>
      </c>
      <c r="U16" s="41">
        <f t="shared" si="9"/>
        <v>2289444.4444444408</v>
      </c>
      <c r="V16" s="39">
        <v>0</v>
      </c>
      <c r="W16" s="42">
        <f t="shared" si="5"/>
        <v>8389152.7777777631</v>
      </c>
    </row>
    <row r="17" spans="1:23" ht="12.75">
      <c r="A17" s="32">
        <v>13</v>
      </c>
      <c r="B17" s="33" t="s">
        <v>88</v>
      </c>
      <c r="C17" s="33" t="s">
        <v>93</v>
      </c>
      <c r="D17" s="33" t="s">
        <v>89</v>
      </c>
      <c r="E17" s="34" t="s">
        <v>47</v>
      </c>
      <c r="F17" s="35">
        <v>9000000</v>
      </c>
      <c r="G17" s="45">
        <v>1</v>
      </c>
      <c r="H17" s="37">
        <v>400000</v>
      </c>
      <c r="I17" s="38">
        <v>2666666.6666667</v>
      </c>
      <c r="J17" s="39">
        <v>500000</v>
      </c>
      <c r="K17" s="39">
        <v>300000</v>
      </c>
      <c r="L17" s="39">
        <v>100000</v>
      </c>
      <c r="M17" s="40">
        <v>23.3333333333333</v>
      </c>
      <c r="N17" s="41">
        <f t="shared" si="0"/>
        <v>12606481.481481496</v>
      </c>
      <c r="O17" s="41">
        <f t="shared" si="1"/>
        <v>11706481.481481496</v>
      </c>
      <c r="P17" s="46">
        <v>583333.33333333302</v>
      </c>
      <c r="Q17" s="46">
        <v>66666.666666666701</v>
      </c>
      <c r="R17" s="47">
        <f t="shared" si="2"/>
        <v>936518.5185185197</v>
      </c>
      <c r="S17" s="47">
        <f t="shared" si="3"/>
        <v>175597.22222222242</v>
      </c>
      <c r="T17" s="47">
        <f t="shared" si="4"/>
        <v>117064.81481481496</v>
      </c>
      <c r="U17" s="41">
        <f>O17*25%</f>
        <v>2926620.3703703741</v>
      </c>
      <c r="V17" s="39">
        <v>0</v>
      </c>
      <c r="W17" s="42">
        <f t="shared" si="5"/>
        <v>7934013.8888888983</v>
      </c>
    </row>
    <row r="18" spans="1:23" ht="12.75">
      <c r="A18" s="32">
        <v>14</v>
      </c>
      <c r="B18" s="33" t="s">
        <v>90</v>
      </c>
      <c r="C18" s="33" t="s">
        <v>94</v>
      </c>
      <c r="D18" s="33" t="s">
        <v>89</v>
      </c>
      <c r="E18" s="34" t="s">
        <v>76</v>
      </c>
      <c r="F18" s="35">
        <v>7000000</v>
      </c>
      <c r="G18" s="36">
        <v>0</v>
      </c>
      <c r="H18" s="37">
        <v>50000</v>
      </c>
      <c r="I18" s="38">
        <v>166666.66666670001</v>
      </c>
      <c r="J18" s="46">
        <v>500000</v>
      </c>
      <c r="K18" s="46">
        <v>300000</v>
      </c>
      <c r="L18" s="46">
        <v>100000</v>
      </c>
      <c r="M18" s="48">
        <v>23.3333333333333</v>
      </c>
      <c r="N18" s="41">
        <f t="shared" si="0"/>
        <v>7891203.7037037248</v>
      </c>
      <c r="O18" s="41">
        <f t="shared" si="1"/>
        <v>6991203.7037037248</v>
      </c>
      <c r="P18" s="46">
        <v>633333.33333333302</v>
      </c>
      <c r="Q18" s="46">
        <v>66666.666666666701</v>
      </c>
      <c r="R18" s="47">
        <f t="shared" si="2"/>
        <v>559296.29629629804</v>
      </c>
      <c r="S18" s="47">
        <f t="shared" si="3"/>
        <v>104868.05555555587</v>
      </c>
      <c r="T18" s="47">
        <f t="shared" si="4"/>
        <v>69912.037037037255</v>
      </c>
      <c r="U18" s="41">
        <f t="shared" ref="U18:U19" si="10">O18*20%</f>
        <v>1398240.7407407451</v>
      </c>
      <c r="V18" s="46">
        <v>0</v>
      </c>
      <c r="W18" s="42">
        <f t="shared" si="5"/>
        <v>5192219.9074074226</v>
      </c>
    </row>
    <row r="19" spans="1:23" ht="12.75">
      <c r="A19" s="32">
        <v>15</v>
      </c>
      <c r="B19" s="33" t="s">
        <v>91</v>
      </c>
      <c r="C19" s="33" t="s">
        <v>92</v>
      </c>
      <c r="D19" s="33" t="s">
        <v>89</v>
      </c>
      <c r="E19" s="34" t="s">
        <v>76</v>
      </c>
      <c r="F19" s="35">
        <v>7000000</v>
      </c>
      <c r="G19" s="36">
        <v>1</v>
      </c>
      <c r="H19" s="37">
        <v>1000000</v>
      </c>
      <c r="I19" s="38">
        <v>8000000</v>
      </c>
      <c r="J19" s="39">
        <v>500000</v>
      </c>
      <c r="K19" s="39">
        <v>300000</v>
      </c>
      <c r="L19" s="39">
        <v>100000</v>
      </c>
      <c r="M19" s="40">
        <v>23.3333333333333</v>
      </c>
      <c r="N19" s="41">
        <f t="shared" si="0"/>
        <v>16430555.555555532</v>
      </c>
      <c r="O19" s="41">
        <f t="shared" si="1"/>
        <v>15530555.555555532</v>
      </c>
      <c r="P19" s="46">
        <v>683333.33333333302</v>
      </c>
      <c r="Q19" s="46">
        <v>66666.666666666701</v>
      </c>
      <c r="R19" s="47">
        <f t="shared" si="2"/>
        <v>1242444.4444444426</v>
      </c>
      <c r="S19" s="47">
        <f t="shared" si="3"/>
        <v>232958.33333333296</v>
      </c>
      <c r="T19" s="47">
        <f t="shared" si="4"/>
        <v>155305.55555555533</v>
      </c>
      <c r="U19" s="41">
        <f t="shared" si="10"/>
        <v>3106111.1111111064</v>
      </c>
      <c r="V19" s="39">
        <v>0</v>
      </c>
      <c r="W19" s="42">
        <f t="shared" si="5"/>
        <v>11077069.444444427</v>
      </c>
    </row>
    <row r="20" spans="1:23" ht="12.7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ht="12.7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ht="12.7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ht="12.7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ht="12.7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ht="12.7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3" ht="12.7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:23" ht="12.7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3" ht="12.7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12.7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ht="12.7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1:23" ht="12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spans="1:23" ht="12.7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spans="1:23" ht="12.7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pans="1:23" ht="12.7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</row>
    <row r="35" spans="1:23" ht="12.7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  <row r="36" spans="1:23" ht="12.7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</row>
    <row r="37" spans="1:23" ht="12.7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</row>
    <row r="38" spans="1:23" ht="12.7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</row>
    <row r="39" spans="1:23" ht="12.7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pans="1:23" ht="12.7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 ht="12.7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ht="12.7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23" ht="12.7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spans="1:23" ht="12.7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</row>
    <row r="45" spans="1:23" ht="12.7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1:23" ht="12.7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23" ht="12.7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</row>
    <row r="48" spans="1:23" ht="12.7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</row>
    <row r="49" spans="1:23" ht="12.7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pans="1:23" ht="12.7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</row>
    <row r="51" spans="1:23" ht="12.7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</row>
    <row r="52" spans="1:23" ht="12.7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1:23" ht="12.7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3" ht="12.7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</row>
    <row r="55" spans="1:23" ht="12.7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</row>
    <row r="56" spans="1:23" ht="12.7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 ht="12.7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 ht="12.7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1:23" ht="12.7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ht="12.7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 ht="12.7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ht="12.7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1:23" ht="12.7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3" ht="12.7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3" ht="12.7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pans="1:23" ht="12.7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pans="1:23" ht="12.7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ht="12.7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3" ht="12.7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pans="1:23" ht="12.7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pans="1:23" ht="12.7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1:23" ht="12.7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ht="12.7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ht="12.7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ht="12.7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ht="12.7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ht="12.7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3" ht="12.7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3" ht="12.7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pans="1:23" ht="12.7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:23" ht="12.7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ht="12.7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ht="12.7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ht="12.7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ht="12.7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12.7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2.7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12.7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 ht="12.7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 ht="12.7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 ht="12.7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pans="1:23" ht="12.7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pans="1:23" ht="12.7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pans="1:23" ht="12.7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pans="1:23" ht="12.7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23" ht="12.7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pans="1:23" ht="12.7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ht="12.7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pans="1:23" ht="12.7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ht="12.7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pans="1:23" ht="12.7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1:23" ht="12.7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pans="1:23" ht="12.7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pans="1:23" ht="12.7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3" ht="12.7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3" ht="12.7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3" ht="12.7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3" ht="12.7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ht="12.7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3" ht="12.7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3" ht="12.7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3" ht="12.7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ht="12.7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ht="12.7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1:23" ht="12.7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pans="1:23" ht="12.7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pans="1:23" ht="12.7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pans="1:23" ht="12.7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pans="1:23" ht="12.7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pans="1:23" ht="12.7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pans="1:23" ht="12.7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pans="1:23" ht="12.7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pans="1:23" ht="12.7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pans="1:23" ht="12.7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pans="1:23" ht="12.7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pans="1:23" ht="12.7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pans="1:23" ht="12.7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pans="1:23" ht="12.7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pans="1:23" ht="12.7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1:23" ht="12.7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1:23" ht="12.7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pans="1:23" ht="12.7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pans="1:23" ht="12.7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pans="1:23" ht="12.7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1:23" ht="12.7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1:23" ht="12.7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pans="1:23" ht="12.7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pans="1:23" ht="12.7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pans="1:23" ht="12.7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pans="1:23" ht="12.7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pans="1:23" ht="12.7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pans="1:23" ht="12.7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pans="1:23" ht="12.7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ht="12.7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ht="12.7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pans="1:23" ht="12.7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pans="1:23" ht="12.7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pans="1:23" ht="12.7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pans="1:23" ht="12.7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pans="1:23" ht="12.7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pans="1:23" ht="12.7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pans="1:23" ht="12.7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pans="1:23" ht="12.7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pans="1:23" ht="12.7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pans="1:23" ht="12.7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pans="1:23" ht="12.7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pans="1:23" ht="12.7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pans="1:23" ht="12.7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pans="1:23" ht="12.7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pans="1:23" ht="12.7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pans="1:23" ht="12.7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pans="1:23" ht="12.7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pans="1:23" ht="12.7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pans="1:23" ht="12.7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pans="1:23" ht="12.7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pans="1:23" ht="12.7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pans="1:23" ht="12.7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pans="1:23" ht="12.7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pans="1:23" ht="12.7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pans="1:23" ht="12.7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pans="1:23" ht="12.7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pans="1:23" ht="12.7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</row>
    <row r="173" spans="1:23" ht="12.7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</row>
    <row r="174" spans="1:23" ht="12.7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</row>
    <row r="175" spans="1:23" ht="12.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</row>
    <row r="176" spans="1:23" ht="12.7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</row>
    <row r="177" spans="1:23" ht="12.7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</row>
    <row r="178" spans="1:23" ht="12.7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</row>
    <row r="179" spans="1:23" ht="12.7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</row>
    <row r="180" spans="1:23" ht="12.7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</row>
    <row r="181" spans="1:23" ht="12.7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</row>
    <row r="182" spans="1:23" ht="12.7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</row>
    <row r="183" spans="1:23" ht="12.7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</row>
    <row r="184" spans="1:23" ht="12.7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</row>
    <row r="185" spans="1:23" ht="12.7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</row>
    <row r="186" spans="1:23" ht="12.7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</row>
    <row r="187" spans="1:23" ht="12.7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</row>
    <row r="188" spans="1:23" ht="12.7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</row>
    <row r="189" spans="1:23" ht="12.7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</row>
    <row r="190" spans="1:23" ht="12.7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</row>
    <row r="191" spans="1:23" ht="12.7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</row>
    <row r="192" spans="1:23" ht="12.7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</row>
    <row r="193" spans="1:23" ht="12.7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</row>
    <row r="194" spans="1:23" ht="12.7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</row>
    <row r="195" spans="1:23" ht="12.7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</row>
    <row r="196" spans="1:23" ht="12.7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</row>
    <row r="197" spans="1:23" ht="12.7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</row>
    <row r="198" spans="1:23" ht="12.7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</row>
    <row r="199" spans="1:23" ht="12.7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</row>
    <row r="200" spans="1:23" ht="12.7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</row>
    <row r="201" spans="1:23" ht="12.7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</row>
    <row r="202" spans="1:23" ht="12.7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</row>
    <row r="203" spans="1:23" ht="12.7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</row>
    <row r="204" spans="1:23" ht="12.7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</row>
    <row r="205" spans="1:23" ht="12.7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</row>
    <row r="206" spans="1:23" ht="12.7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</row>
    <row r="207" spans="1:23" ht="12.7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</row>
    <row r="208" spans="1:23" ht="12.7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</row>
    <row r="209" spans="1:23" ht="12.7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</row>
    <row r="210" spans="1:23" ht="12.7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</row>
    <row r="211" spans="1:23" ht="12.7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</row>
    <row r="212" spans="1:23" ht="12.7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</row>
    <row r="213" spans="1:23" ht="12.7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</row>
    <row r="214" spans="1:23" ht="12.7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</row>
    <row r="215" spans="1:23" ht="12.7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</row>
    <row r="216" spans="1:23" ht="12.7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</row>
    <row r="217" spans="1:23" ht="12.7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</row>
    <row r="218" spans="1:23" ht="12.7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</row>
    <row r="219" spans="1:23" ht="12.7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</row>
    <row r="220" spans="1:23" ht="12.7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</row>
    <row r="221" spans="1:23" ht="12.7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</row>
    <row r="222" spans="1:23" ht="12.7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</row>
    <row r="223" spans="1:23" ht="12.7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</row>
    <row r="224" spans="1:23" ht="12.7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</row>
    <row r="225" spans="1:23" ht="12.7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</row>
    <row r="226" spans="1:23" ht="12.7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</row>
    <row r="227" spans="1:23" ht="12.7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</row>
    <row r="228" spans="1:23" ht="12.7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</row>
    <row r="229" spans="1:23" ht="12.7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</row>
    <row r="230" spans="1:23" ht="12.7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</row>
    <row r="231" spans="1:23" ht="12.7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</row>
    <row r="232" spans="1:23" ht="12.7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</row>
    <row r="233" spans="1:23" ht="12.7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</row>
    <row r="234" spans="1:23" ht="12.7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</row>
    <row r="235" spans="1:23" ht="12.7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</row>
    <row r="236" spans="1:23" ht="12.7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</row>
    <row r="237" spans="1:23" ht="12.7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</row>
    <row r="238" spans="1:23" ht="12.7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</row>
    <row r="239" spans="1:23" ht="12.7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</row>
    <row r="240" spans="1:23" ht="12.7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</row>
    <row r="241" spans="1:23" ht="12.7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</row>
    <row r="242" spans="1:23" ht="12.7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</row>
    <row r="243" spans="1:23" ht="12.7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</row>
    <row r="244" spans="1:23" ht="12.7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</row>
    <row r="245" spans="1:23" ht="12.7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</row>
    <row r="246" spans="1:23" ht="12.7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</row>
    <row r="247" spans="1:23" ht="12.7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</row>
    <row r="248" spans="1:23" ht="12.7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</row>
    <row r="249" spans="1:23" ht="12.7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</row>
    <row r="250" spans="1:23" ht="12.7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</row>
    <row r="251" spans="1:23" ht="12.7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</row>
    <row r="252" spans="1:23" ht="12.7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</row>
    <row r="253" spans="1:23" ht="12.7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</row>
    <row r="254" spans="1:23" ht="12.7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</row>
    <row r="255" spans="1:23" ht="12.7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</row>
    <row r="256" spans="1:23" ht="12.7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</row>
    <row r="257" spans="1:23" ht="12.7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</row>
    <row r="258" spans="1:23" ht="12.7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</row>
    <row r="259" spans="1:23" ht="12.7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</row>
    <row r="260" spans="1:23" ht="12.7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</row>
    <row r="261" spans="1:23" ht="12.7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</row>
    <row r="262" spans="1:23" ht="12.7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</row>
    <row r="263" spans="1:23" ht="12.7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</row>
    <row r="264" spans="1:23" ht="12.7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</row>
    <row r="265" spans="1:23" ht="12.7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</row>
    <row r="266" spans="1:23" ht="12.7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</row>
    <row r="267" spans="1:23" ht="12.7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</row>
    <row r="268" spans="1:23" ht="12.7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</row>
    <row r="269" spans="1:23" ht="12.7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</row>
    <row r="270" spans="1:23" ht="12.7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</row>
    <row r="271" spans="1:23" ht="12.7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</row>
    <row r="272" spans="1:23" ht="12.7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</row>
    <row r="273" spans="1:23" ht="12.7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</row>
    <row r="274" spans="1:23" ht="12.7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</row>
    <row r="275" spans="1:23" ht="12.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</row>
    <row r="276" spans="1:23" ht="12.7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</row>
    <row r="277" spans="1:23" ht="12.7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</row>
    <row r="278" spans="1:23" ht="12.7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</row>
    <row r="279" spans="1:23" ht="12.7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</row>
    <row r="280" spans="1:23" ht="12.7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</row>
    <row r="281" spans="1:23" ht="12.7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</row>
    <row r="282" spans="1:23" ht="12.7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</row>
    <row r="283" spans="1:23" ht="12.7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</row>
    <row r="284" spans="1:23" ht="12.7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</row>
    <row r="285" spans="1:23" ht="12.7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</row>
    <row r="286" spans="1:23" ht="12.7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</row>
    <row r="287" spans="1:23" ht="12.7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</row>
    <row r="288" spans="1:23" ht="12.7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</row>
    <row r="289" spans="1:23" ht="12.7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</row>
    <row r="290" spans="1:23" ht="12.7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</row>
    <row r="291" spans="1:23" ht="12.7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</row>
    <row r="292" spans="1:23" ht="12.7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</row>
    <row r="293" spans="1:23" ht="12.7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</row>
    <row r="294" spans="1:23" ht="12.7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</row>
    <row r="295" spans="1:23" ht="12.7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</row>
    <row r="296" spans="1:23" ht="12.7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</row>
    <row r="297" spans="1:23" ht="12.7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</row>
    <row r="298" spans="1:23" ht="12.7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</row>
    <row r="299" spans="1:23" ht="12.7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</row>
    <row r="300" spans="1:23" ht="12.7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</row>
    <row r="301" spans="1:23" ht="12.7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</row>
    <row r="302" spans="1:23" ht="12.7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</row>
    <row r="303" spans="1:23" ht="12.7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</row>
    <row r="304" spans="1:23" ht="12.7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</row>
    <row r="305" spans="1:23" ht="12.7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</row>
    <row r="306" spans="1:23" ht="12.7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</row>
    <row r="307" spans="1:23" ht="12.7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</row>
    <row r="308" spans="1:23" ht="12.7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</row>
    <row r="309" spans="1:23" ht="12.7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</row>
    <row r="310" spans="1:23" ht="12.7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</row>
    <row r="311" spans="1:23" ht="12.7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</row>
    <row r="312" spans="1:23" ht="12.7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</row>
    <row r="313" spans="1:23" ht="12.7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</row>
    <row r="314" spans="1:23" ht="12.7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</row>
    <row r="315" spans="1:23" ht="12.7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</row>
    <row r="316" spans="1:23" ht="12.7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</row>
    <row r="317" spans="1:23" ht="12.7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</row>
    <row r="318" spans="1:23" ht="12.7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</row>
    <row r="319" spans="1:23" ht="12.7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</row>
    <row r="320" spans="1:23" ht="12.7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</row>
    <row r="321" spans="1:23" ht="12.7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</row>
    <row r="322" spans="1:23" ht="12.7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</row>
    <row r="323" spans="1:23" ht="12.7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</row>
    <row r="324" spans="1:23" ht="12.7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</row>
    <row r="325" spans="1:23" ht="12.7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</row>
    <row r="326" spans="1:23" ht="12.7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</row>
    <row r="327" spans="1:23" ht="12.7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</row>
    <row r="328" spans="1:23" ht="12.7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</row>
    <row r="329" spans="1:23" ht="12.7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</row>
    <row r="330" spans="1:23" ht="12.7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</row>
    <row r="331" spans="1:23" ht="12.7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</row>
    <row r="332" spans="1:23" ht="12.7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</row>
    <row r="333" spans="1:23" ht="12.7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</row>
    <row r="334" spans="1:23" ht="12.7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</row>
    <row r="335" spans="1:23" ht="12.7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</row>
    <row r="336" spans="1:23" ht="12.7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</row>
    <row r="337" spans="1:23" ht="12.7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</row>
    <row r="338" spans="1:23" ht="12.7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</row>
    <row r="339" spans="1:23" ht="12.7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</row>
    <row r="340" spans="1:23" ht="12.7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</row>
    <row r="341" spans="1:23" ht="12.7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</row>
    <row r="342" spans="1:23" ht="12.7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</row>
    <row r="343" spans="1:23" ht="12.7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</row>
    <row r="344" spans="1:23" ht="12.7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</row>
    <row r="345" spans="1:23" ht="12.7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</row>
    <row r="346" spans="1:23" ht="12.7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</row>
    <row r="347" spans="1:23" ht="12.7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</row>
    <row r="348" spans="1:23" ht="12.7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</row>
    <row r="349" spans="1:23" ht="12.7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</row>
    <row r="350" spans="1:23" ht="12.7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</row>
    <row r="351" spans="1:23" ht="12.7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</row>
    <row r="352" spans="1:23" ht="12.7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</row>
    <row r="353" spans="1:23" ht="12.7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</row>
    <row r="354" spans="1:23" ht="12.7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</row>
    <row r="355" spans="1:23" ht="12.7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</row>
    <row r="356" spans="1:23" ht="12.7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</row>
    <row r="357" spans="1:23" ht="12.7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</row>
    <row r="358" spans="1:23" ht="12.7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</row>
    <row r="359" spans="1:23" ht="12.7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</row>
    <row r="360" spans="1:23" ht="12.7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</row>
    <row r="361" spans="1:23" ht="12.7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</row>
    <row r="362" spans="1:23" ht="12.7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</row>
    <row r="363" spans="1:23" ht="12.7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</row>
    <row r="364" spans="1:23" ht="12.7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</row>
    <row r="365" spans="1:23" ht="12.7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</row>
    <row r="366" spans="1:23" ht="12.7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</row>
    <row r="367" spans="1:23" ht="12.7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</row>
    <row r="368" spans="1:23" ht="12.7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</row>
    <row r="369" spans="1:23" ht="12.7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</row>
    <row r="370" spans="1:23" ht="12.7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</row>
    <row r="371" spans="1:23" ht="12.7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</row>
    <row r="372" spans="1:23" ht="12.7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</row>
    <row r="373" spans="1:23" ht="12.7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</row>
    <row r="374" spans="1:23" ht="12.7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</row>
    <row r="375" spans="1:23" ht="12.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</row>
    <row r="376" spans="1:23" ht="12.7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</row>
    <row r="377" spans="1:23" ht="12.7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</row>
    <row r="378" spans="1:23" ht="12.7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</row>
    <row r="379" spans="1:23" ht="12.7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</row>
    <row r="380" spans="1:23" ht="12.7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</row>
    <row r="381" spans="1:23" ht="12.7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</row>
    <row r="382" spans="1:23" ht="12.7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</row>
    <row r="383" spans="1:23" ht="12.7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</row>
    <row r="384" spans="1:23" ht="12.7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</row>
    <row r="385" spans="1:23" ht="12.7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</row>
    <row r="386" spans="1:23" ht="12.7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</row>
    <row r="387" spans="1:23" ht="12.7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</row>
    <row r="388" spans="1:23" ht="12.7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</row>
    <row r="389" spans="1:23" ht="12.7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</row>
    <row r="390" spans="1:23" ht="12.7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</row>
    <row r="391" spans="1:23" ht="12.7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</row>
    <row r="392" spans="1:23" ht="12.7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</row>
    <row r="393" spans="1:23" ht="12.7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</row>
    <row r="394" spans="1:23" ht="12.7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</row>
    <row r="395" spans="1:23" ht="12.7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</row>
    <row r="396" spans="1:23" ht="12.7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</row>
    <row r="397" spans="1:23" ht="12.7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</row>
    <row r="398" spans="1:23" ht="12.7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</row>
    <row r="399" spans="1:23" ht="12.7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</row>
    <row r="400" spans="1:23" ht="12.7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</row>
    <row r="401" spans="1:23" ht="12.7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</row>
    <row r="402" spans="1:23" ht="12.7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</row>
    <row r="403" spans="1:23" ht="12.7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</row>
    <row r="404" spans="1:23" ht="12.7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</row>
    <row r="405" spans="1:23" ht="12.7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</row>
    <row r="406" spans="1:23" ht="12.7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</row>
    <row r="407" spans="1:23" ht="12.7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</row>
    <row r="408" spans="1:23" ht="12.7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</row>
    <row r="409" spans="1:23" ht="12.7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</row>
    <row r="410" spans="1:23" ht="12.7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</row>
    <row r="411" spans="1:23" ht="12.7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</row>
    <row r="412" spans="1:23" ht="12.7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</row>
    <row r="413" spans="1:23" ht="12.7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</row>
    <row r="414" spans="1:23" ht="12.7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</row>
    <row r="415" spans="1:23" ht="12.7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</row>
    <row r="416" spans="1:23" ht="12.7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</row>
    <row r="417" spans="1:23" ht="12.7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</row>
    <row r="418" spans="1:23" ht="12.7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</row>
    <row r="419" spans="1:23" ht="12.7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</row>
    <row r="420" spans="1:23" ht="12.7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</row>
    <row r="421" spans="1:23" ht="12.7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</row>
    <row r="422" spans="1:23" ht="12.7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</row>
    <row r="423" spans="1:23" ht="12.7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</row>
    <row r="424" spans="1:23" ht="12.7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</row>
    <row r="425" spans="1:23" ht="12.7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</row>
    <row r="426" spans="1:23" ht="12.7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</row>
    <row r="427" spans="1:23" ht="12.7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</row>
    <row r="428" spans="1:23" ht="12.7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</row>
    <row r="429" spans="1:23" ht="12.7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</row>
    <row r="430" spans="1:23" ht="12.7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</row>
    <row r="431" spans="1:23" ht="12.7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</row>
    <row r="432" spans="1:23" ht="12.7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</row>
    <row r="433" spans="1:23" ht="12.7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</row>
    <row r="434" spans="1:23" ht="12.7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</row>
    <row r="435" spans="1:23" ht="12.7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</row>
    <row r="436" spans="1:23" ht="12.7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</row>
    <row r="437" spans="1:23" ht="12.7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</row>
    <row r="438" spans="1:23" ht="12.7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</row>
    <row r="439" spans="1:23" ht="12.7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</row>
    <row r="440" spans="1:23" ht="12.7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</row>
    <row r="441" spans="1:23" ht="12.7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</row>
    <row r="442" spans="1:23" ht="12.7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</row>
    <row r="443" spans="1:23" ht="12.7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</row>
    <row r="444" spans="1:23" ht="12.7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</row>
    <row r="445" spans="1:23" ht="12.7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</row>
    <row r="446" spans="1:23" ht="12.7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</row>
    <row r="447" spans="1:23" ht="12.7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</row>
    <row r="448" spans="1:23" ht="12.7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</row>
    <row r="449" spans="1:23" ht="12.7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</row>
    <row r="450" spans="1:23" ht="12.7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</row>
    <row r="451" spans="1:23" ht="12.7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</row>
    <row r="452" spans="1:23" ht="12.7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</row>
    <row r="453" spans="1:23" ht="12.7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</row>
    <row r="454" spans="1:23" ht="12.7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</row>
    <row r="455" spans="1:23" ht="12.7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</row>
    <row r="456" spans="1:23" ht="12.7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</row>
    <row r="457" spans="1:23" ht="12.7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</row>
    <row r="458" spans="1:23" ht="12.7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</row>
    <row r="459" spans="1:23" ht="12.7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</row>
    <row r="460" spans="1:23" ht="12.7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</row>
    <row r="461" spans="1:23" ht="12.7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</row>
    <row r="462" spans="1:23" ht="12.7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</row>
    <row r="463" spans="1:23" ht="12.7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</row>
    <row r="464" spans="1:23" ht="12.7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</row>
    <row r="465" spans="1:23" ht="12.7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</row>
    <row r="466" spans="1:23" ht="12.7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</row>
    <row r="467" spans="1:23" ht="12.7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</row>
    <row r="468" spans="1:23" ht="12.7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</row>
    <row r="469" spans="1:23" ht="12.7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</row>
    <row r="470" spans="1:23" ht="12.7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</row>
    <row r="471" spans="1:23" ht="12.7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</row>
    <row r="472" spans="1:23" ht="12.7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</row>
    <row r="473" spans="1:23" ht="12.7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</row>
    <row r="474" spans="1:23" ht="12.7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</row>
    <row r="475" spans="1:23" ht="12.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</row>
    <row r="476" spans="1:23" ht="12.7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</row>
    <row r="477" spans="1:23" ht="12.7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</row>
    <row r="478" spans="1:23" ht="12.7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</row>
    <row r="479" spans="1:23" ht="12.7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</row>
    <row r="480" spans="1:23" ht="12.7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</row>
    <row r="481" spans="1:23" ht="12.7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</row>
    <row r="482" spans="1:23" ht="12.7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</row>
    <row r="483" spans="1:23" ht="12.7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</row>
    <row r="484" spans="1:23" ht="12.7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</row>
    <row r="485" spans="1:23" ht="12.7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</row>
    <row r="486" spans="1:23" ht="12.7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</row>
    <row r="487" spans="1:23" ht="12.7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</row>
    <row r="488" spans="1:23" ht="12.7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</row>
    <row r="489" spans="1:23" ht="12.7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</row>
    <row r="490" spans="1:23" ht="12.7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</row>
    <row r="491" spans="1:23" ht="12.7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</row>
    <row r="492" spans="1:23" ht="12.7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</row>
    <row r="493" spans="1:23" ht="12.7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</row>
    <row r="494" spans="1:23" ht="12.7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</row>
    <row r="495" spans="1:23" ht="12.7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</row>
    <row r="496" spans="1:23" ht="12.7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</row>
    <row r="497" spans="1:23" ht="12.7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</row>
    <row r="498" spans="1:23" ht="12.7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</row>
    <row r="499" spans="1:23" ht="12.7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</row>
    <row r="500" spans="1:23" ht="12.7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</row>
    <row r="501" spans="1:23" ht="12.7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</row>
    <row r="502" spans="1:23" ht="12.7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</row>
    <row r="503" spans="1:23" ht="12.7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</row>
    <row r="504" spans="1:23" ht="12.7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</row>
    <row r="505" spans="1:23" ht="12.7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</row>
    <row r="506" spans="1:23" ht="12.7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</row>
    <row r="507" spans="1:23" ht="12.7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</row>
    <row r="508" spans="1:23" ht="12.7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</row>
    <row r="509" spans="1:23" ht="12.7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</row>
    <row r="510" spans="1:23" ht="12.7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</row>
    <row r="511" spans="1:23" ht="12.7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</row>
    <row r="512" spans="1:23" ht="12.7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</row>
    <row r="513" spans="1:23" ht="12.7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</row>
    <row r="514" spans="1:23" ht="12.7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</row>
    <row r="515" spans="1:23" ht="12.7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</row>
    <row r="516" spans="1:23" ht="12.7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</row>
    <row r="517" spans="1:23" ht="12.7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</row>
    <row r="518" spans="1:23" ht="12.7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</row>
    <row r="519" spans="1:23" ht="12.7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</row>
    <row r="520" spans="1:23" ht="12.7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</row>
    <row r="521" spans="1:23" ht="12.7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</row>
    <row r="522" spans="1:23" ht="12.7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</row>
    <row r="523" spans="1:23" ht="12.7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</row>
    <row r="524" spans="1:23" ht="12.7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</row>
    <row r="525" spans="1:23" ht="12.7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</row>
    <row r="526" spans="1:23" ht="12.7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</row>
    <row r="527" spans="1:23" ht="12.7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</row>
    <row r="528" spans="1:23" ht="12.7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</row>
    <row r="529" spans="1:23" ht="12.7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</row>
    <row r="530" spans="1:23" ht="12.7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</row>
    <row r="531" spans="1:23" ht="12.7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</row>
    <row r="532" spans="1:23" ht="12.7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</row>
    <row r="533" spans="1:23" ht="12.7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</row>
    <row r="534" spans="1:23" ht="12.7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</row>
    <row r="535" spans="1:23" ht="12.7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</row>
    <row r="536" spans="1:23" ht="12.7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</row>
    <row r="537" spans="1:23" ht="12.7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</row>
    <row r="538" spans="1:23" ht="12.7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</row>
    <row r="539" spans="1:23" ht="12.7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</row>
    <row r="540" spans="1:23" ht="12.7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</row>
    <row r="541" spans="1:23" ht="12.7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</row>
    <row r="542" spans="1:23" ht="12.7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</row>
    <row r="543" spans="1:23" ht="12.7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</row>
    <row r="544" spans="1:23" ht="12.7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</row>
    <row r="545" spans="1:23" ht="12.7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</row>
    <row r="546" spans="1:23" ht="12.7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</row>
    <row r="547" spans="1:23" ht="12.7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</row>
    <row r="548" spans="1:23" ht="12.7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</row>
    <row r="549" spans="1:23" ht="12.7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</row>
    <row r="550" spans="1:23" ht="12.7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</row>
    <row r="551" spans="1:23" ht="12.7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</row>
    <row r="552" spans="1:23" ht="12.7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</row>
    <row r="553" spans="1:23" ht="12.7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</row>
    <row r="554" spans="1:23" ht="12.7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</row>
    <row r="555" spans="1:23" ht="12.7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</row>
    <row r="556" spans="1:23" ht="12.7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</row>
    <row r="557" spans="1:23" ht="12.7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</row>
    <row r="558" spans="1:23" ht="12.7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</row>
    <row r="559" spans="1:23" ht="12.7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</row>
    <row r="560" spans="1:23" ht="12.7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</row>
    <row r="561" spans="1:23" ht="12.7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</row>
    <row r="562" spans="1:23" ht="12.7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</row>
    <row r="563" spans="1:23" ht="12.7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</row>
    <row r="564" spans="1:23" ht="12.7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</row>
    <row r="565" spans="1:23" ht="12.7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</row>
    <row r="566" spans="1:23" ht="12.7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</row>
    <row r="567" spans="1:23" ht="12.7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</row>
    <row r="568" spans="1:23" ht="12.7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</row>
    <row r="569" spans="1:23" ht="12.7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</row>
    <row r="570" spans="1:23" ht="12.7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</row>
    <row r="571" spans="1:23" ht="12.7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</row>
    <row r="572" spans="1:23" ht="12.7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</row>
    <row r="573" spans="1:23" ht="12.7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</row>
    <row r="574" spans="1:23" ht="12.7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</row>
    <row r="575" spans="1:23" ht="12.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</row>
    <row r="576" spans="1:23" ht="12.7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</row>
    <row r="577" spans="1:23" ht="12.7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</row>
    <row r="578" spans="1:23" ht="12.7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</row>
    <row r="579" spans="1:23" ht="12.7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</row>
    <row r="580" spans="1:23" ht="12.7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</row>
    <row r="581" spans="1:23" ht="12.7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</row>
    <row r="582" spans="1:23" ht="12.7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</row>
    <row r="583" spans="1:23" ht="12.7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</row>
    <row r="584" spans="1:23" ht="12.7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</row>
    <row r="585" spans="1:23" ht="12.7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</row>
    <row r="586" spans="1:23" ht="12.7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</row>
    <row r="587" spans="1:23" ht="12.7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</row>
    <row r="588" spans="1:23" ht="12.7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</row>
    <row r="589" spans="1:23" ht="12.7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</row>
    <row r="590" spans="1:23" ht="12.7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</row>
    <row r="591" spans="1:23" ht="12.7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</row>
    <row r="592" spans="1:23" ht="12.7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</row>
    <row r="593" spans="1:23" ht="12.7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</row>
    <row r="594" spans="1:23" ht="12.7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</row>
    <row r="595" spans="1:23" ht="12.7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</row>
    <row r="596" spans="1:23" ht="12.7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</row>
    <row r="597" spans="1:23" ht="12.7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</row>
    <row r="598" spans="1:23" ht="12.7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</row>
    <row r="599" spans="1:23" ht="12.7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</row>
    <row r="600" spans="1:23" ht="12.7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</row>
    <row r="601" spans="1:23" ht="12.7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</row>
    <row r="602" spans="1:23" ht="12.7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</row>
    <row r="603" spans="1:23" ht="12.7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</row>
    <row r="604" spans="1:23" ht="12.7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</row>
    <row r="605" spans="1:23" ht="12.7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</row>
    <row r="606" spans="1:23" ht="12.7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</row>
    <row r="607" spans="1:23" ht="12.7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</row>
    <row r="608" spans="1:23" ht="12.7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</row>
    <row r="609" spans="1:23" ht="12.7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</row>
    <row r="610" spans="1:23" ht="12.7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</row>
    <row r="611" spans="1:23" ht="12.7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</row>
    <row r="612" spans="1:23" ht="12.7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</row>
    <row r="613" spans="1:23" ht="12.7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</row>
    <row r="614" spans="1:23" ht="12.7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</row>
    <row r="615" spans="1:23" ht="12.7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</row>
    <row r="616" spans="1:23" ht="12.7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</row>
    <row r="617" spans="1:23" ht="12.7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</row>
    <row r="618" spans="1:23" ht="12.7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</row>
    <row r="619" spans="1:23" ht="12.7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</row>
    <row r="620" spans="1:23" ht="12.7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</row>
    <row r="621" spans="1:23" ht="12.7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</row>
    <row r="622" spans="1:23" ht="12.7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</row>
    <row r="623" spans="1:23" ht="12.7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</row>
    <row r="624" spans="1:23" ht="12.7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</row>
    <row r="625" spans="1:23" ht="12.7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</row>
    <row r="626" spans="1:23" ht="12.7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</row>
    <row r="627" spans="1:23" ht="12.7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</row>
    <row r="628" spans="1:23" ht="12.7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</row>
    <row r="629" spans="1:23" ht="12.7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</row>
    <row r="630" spans="1:23" ht="12.7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</row>
    <row r="631" spans="1:23" ht="12.7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</row>
    <row r="632" spans="1:23" ht="12.7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</row>
    <row r="633" spans="1:23" ht="12.7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</row>
    <row r="634" spans="1:23" ht="12.7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</row>
    <row r="635" spans="1:23" ht="12.7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</row>
    <row r="636" spans="1:23" ht="12.7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</row>
    <row r="637" spans="1:23" ht="12.7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</row>
    <row r="638" spans="1:23" ht="12.7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</row>
    <row r="639" spans="1:23" ht="12.7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</row>
    <row r="640" spans="1:23" ht="12.7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</row>
    <row r="641" spans="1:23" ht="12.7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</row>
    <row r="642" spans="1:23" ht="12.7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</row>
    <row r="643" spans="1:23" ht="12.7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</row>
    <row r="644" spans="1:23" ht="12.7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</row>
    <row r="645" spans="1:23" ht="12.7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</row>
    <row r="646" spans="1:23" ht="12.7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</row>
    <row r="647" spans="1:23" ht="12.7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</row>
    <row r="648" spans="1:23" ht="12.7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</row>
    <row r="649" spans="1:23" ht="12.7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</row>
    <row r="650" spans="1:23" ht="12.7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</row>
    <row r="651" spans="1:23" ht="12.7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</row>
    <row r="652" spans="1:23" ht="12.7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</row>
    <row r="653" spans="1:23" ht="12.7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</row>
    <row r="654" spans="1:23" ht="12.7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</row>
    <row r="655" spans="1:23" ht="12.7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</row>
    <row r="656" spans="1:23" ht="12.7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</row>
    <row r="657" spans="1:23" ht="12.7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</row>
    <row r="658" spans="1:23" ht="12.7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</row>
    <row r="659" spans="1:23" ht="12.7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</row>
    <row r="660" spans="1:23" ht="12.7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</row>
    <row r="661" spans="1:23" ht="12.7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</row>
    <row r="662" spans="1:23" ht="12.7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</row>
    <row r="663" spans="1:23" ht="12.7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</row>
    <row r="664" spans="1:23" ht="12.7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</row>
    <row r="665" spans="1:23" ht="12.7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</row>
    <row r="666" spans="1:23" ht="12.7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</row>
    <row r="667" spans="1:23" ht="12.7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</row>
    <row r="668" spans="1:23" ht="12.7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</row>
    <row r="669" spans="1:23" ht="12.7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</row>
    <row r="670" spans="1:23" ht="12.7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</row>
    <row r="671" spans="1:23" ht="12.7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</row>
    <row r="672" spans="1:23" ht="12.7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</row>
    <row r="673" spans="1:23" ht="12.7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</row>
    <row r="674" spans="1:23" ht="12.7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</row>
    <row r="675" spans="1:23" ht="12.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</row>
    <row r="676" spans="1:23" ht="12.7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</row>
    <row r="677" spans="1:23" ht="12.7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</row>
    <row r="678" spans="1:23" ht="12.7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</row>
    <row r="679" spans="1:23" ht="12.7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</row>
    <row r="680" spans="1:23" ht="12.7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</row>
    <row r="681" spans="1:23" ht="12.7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</row>
    <row r="682" spans="1:23" ht="12.7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</row>
    <row r="683" spans="1:23" ht="12.7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</row>
    <row r="684" spans="1:23" ht="12.7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</row>
    <row r="685" spans="1:23" ht="12.7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</row>
    <row r="686" spans="1:23" ht="12.7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</row>
    <row r="687" spans="1:23" ht="12.7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</row>
    <row r="688" spans="1:23" ht="12.7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</row>
    <row r="689" spans="1:23" ht="12.7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</row>
    <row r="690" spans="1:23" ht="12.7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</row>
    <row r="691" spans="1:23" ht="12.7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</row>
    <row r="692" spans="1:23" ht="12.7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</row>
    <row r="693" spans="1:23" ht="12.7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</row>
    <row r="694" spans="1:23" ht="12.7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</row>
    <row r="695" spans="1:23" ht="12.7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</row>
    <row r="696" spans="1:23" ht="12.7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</row>
    <row r="697" spans="1:23" ht="12.7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</row>
    <row r="698" spans="1:23" ht="12.7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</row>
    <row r="699" spans="1:23" ht="12.7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</row>
    <row r="700" spans="1:23" ht="12.7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</row>
    <row r="701" spans="1:23" ht="12.7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</row>
    <row r="702" spans="1:23" ht="12.7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</row>
    <row r="703" spans="1:23" ht="12.7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</row>
    <row r="704" spans="1:23" ht="12.7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</row>
    <row r="705" spans="1:23" ht="12.7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</row>
    <row r="706" spans="1:23" ht="12.7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</row>
    <row r="707" spans="1:23" ht="12.7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</row>
    <row r="708" spans="1:23" ht="12.7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</row>
    <row r="709" spans="1:23" ht="12.7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</row>
    <row r="710" spans="1:23" ht="12.7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</row>
    <row r="711" spans="1:23" ht="12.7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</row>
    <row r="712" spans="1:23" ht="12.7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</row>
    <row r="713" spans="1:23" ht="12.7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</row>
    <row r="714" spans="1:23" ht="12.7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</row>
    <row r="715" spans="1:23" ht="12.7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</row>
    <row r="716" spans="1:23" ht="12.7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</row>
    <row r="717" spans="1:23" ht="12.7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</row>
    <row r="718" spans="1:23" ht="12.7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</row>
    <row r="719" spans="1:23" ht="12.7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</row>
    <row r="720" spans="1:23" ht="12.7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</row>
    <row r="721" spans="1:23" ht="12.7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</row>
    <row r="722" spans="1:23" ht="12.7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</row>
    <row r="723" spans="1:23" ht="12.7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</row>
    <row r="724" spans="1:23" ht="12.7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</row>
    <row r="725" spans="1:23" ht="12.7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</row>
    <row r="726" spans="1:23" ht="12.7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</row>
    <row r="727" spans="1:23" ht="12.7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</row>
    <row r="728" spans="1:23" ht="12.7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</row>
    <row r="729" spans="1:23" ht="12.7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</row>
    <row r="730" spans="1:23" ht="12.7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</row>
    <row r="731" spans="1:23" ht="12.7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</row>
    <row r="732" spans="1:23" ht="12.7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</row>
    <row r="733" spans="1:23" ht="12.7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</row>
    <row r="734" spans="1:23" ht="12.7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</row>
    <row r="735" spans="1:23" ht="12.7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</row>
    <row r="736" spans="1:23" ht="12.7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</row>
    <row r="737" spans="1:23" ht="12.7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</row>
    <row r="738" spans="1:23" ht="12.7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</row>
    <row r="739" spans="1:23" ht="12.7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</row>
    <row r="740" spans="1:23" ht="12.7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</row>
    <row r="741" spans="1:23" ht="12.7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</row>
    <row r="742" spans="1:23" ht="12.7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</row>
    <row r="743" spans="1:23" ht="12.7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</row>
    <row r="744" spans="1:23" ht="12.7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</row>
    <row r="745" spans="1:23" ht="12.7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</row>
    <row r="746" spans="1:23" ht="12.7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</row>
    <row r="747" spans="1:23" ht="12.7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</row>
    <row r="748" spans="1:23" ht="12.7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</row>
    <row r="749" spans="1:23" ht="12.7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</row>
    <row r="750" spans="1:23" ht="12.7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</row>
    <row r="751" spans="1:23" ht="12.7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</row>
    <row r="752" spans="1:23" ht="12.7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</row>
    <row r="753" spans="1:23" ht="12.7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</row>
    <row r="754" spans="1:23" ht="12.7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</row>
    <row r="755" spans="1:23" ht="12.7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</row>
    <row r="756" spans="1:23" ht="12.7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</row>
    <row r="757" spans="1:23" ht="12.7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</row>
    <row r="758" spans="1:23" ht="12.7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</row>
    <row r="759" spans="1:23" ht="12.7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</row>
    <row r="760" spans="1:23" ht="12.7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</row>
    <row r="761" spans="1:23" ht="12.7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</row>
    <row r="762" spans="1:23" ht="12.7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</row>
    <row r="763" spans="1:23" ht="12.7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</row>
    <row r="764" spans="1:23" ht="12.7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</row>
    <row r="765" spans="1:23" ht="12.7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</row>
    <row r="766" spans="1:23" ht="12.7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</row>
    <row r="767" spans="1:23" ht="12.7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</row>
    <row r="768" spans="1:23" ht="12.7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</row>
    <row r="769" spans="1:23" ht="12.7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</row>
    <row r="770" spans="1:23" ht="12.7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</row>
    <row r="771" spans="1:23" ht="12.7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</row>
    <row r="772" spans="1:23" ht="12.7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</row>
    <row r="773" spans="1:23" ht="12.7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</row>
    <row r="774" spans="1:23" ht="12.7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</row>
    <row r="775" spans="1:23" ht="12.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</row>
    <row r="776" spans="1:23" ht="12.7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</row>
    <row r="777" spans="1:23" ht="12.7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</row>
    <row r="778" spans="1:23" ht="12.7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</row>
    <row r="779" spans="1:23" ht="12.7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</row>
    <row r="780" spans="1:23" ht="12.7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</row>
    <row r="781" spans="1:23" ht="12.7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</row>
    <row r="782" spans="1:23" ht="12.7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</row>
    <row r="783" spans="1:23" ht="12.7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</row>
    <row r="784" spans="1:23" ht="12.7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</row>
    <row r="785" spans="1:23" ht="12.7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</row>
    <row r="786" spans="1:23" ht="12.7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</row>
    <row r="787" spans="1:23" ht="12.7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</row>
    <row r="788" spans="1:23" ht="12.7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</row>
    <row r="789" spans="1:23" ht="12.7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</row>
    <row r="790" spans="1:23" ht="12.7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</row>
    <row r="791" spans="1:23" ht="12.7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</row>
    <row r="792" spans="1:23" ht="12.7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</row>
    <row r="793" spans="1:23" ht="12.7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</row>
    <row r="794" spans="1:23" ht="12.7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</row>
    <row r="795" spans="1:23" ht="12.7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</row>
    <row r="796" spans="1:23" ht="12.7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</row>
    <row r="797" spans="1:23" ht="12.7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</row>
    <row r="798" spans="1:23" ht="12.7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</row>
    <row r="799" spans="1:23" ht="12.7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</row>
    <row r="800" spans="1:23" ht="12.7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</row>
    <row r="801" spans="1:23" ht="12.7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</row>
    <row r="802" spans="1:23" ht="12.7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</row>
    <row r="803" spans="1:23" ht="12.7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</row>
    <row r="804" spans="1:23" ht="12.7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</row>
    <row r="805" spans="1:23" ht="12.7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</row>
    <row r="806" spans="1:23" ht="12.7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</row>
    <row r="807" spans="1:23" ht="12.7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</row>
    <row r="808" spans="1:23" ht="12.7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</row>
    <row r="809" spans="1:23" ht="12.7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</row>
    <row r="810" spans="1:23" ht="12.7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</row>
    <row r="811" spans="1:23" ht="12.7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</row>
    <row r="812" spans="1:23" ht="12.7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</row>
    <row r="813" spans="1:23" ht="12.7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</row>
    <row r="814" spans="1:23" ht="12.7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</row>
    <row r="815" spans="1:23" ht="12.7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</row>
    <row r="816" spans="1:23" ht="12.7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</row>
    <row r="817" spans="1:23" ht="12.7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</row>
    <row r="818" spans="1:23" ht="12.7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</row>
    <row r="819" spans="1:23" ht="12.7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</row>
    <row r="820" spans="1:23" ht="12.7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</row>
    <row r="821" spans="1:23" ht="12.7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</row>
    <row r="822" spans="1:23" ht="12.7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</row>
    <row r="823" spans="1:23" ht="12.7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</row>
    <row r="824" spans="1:23" ht="12.7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</row>
    <row r="825" spans="1:23" ht="12.7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</row>
    <row r="826" spans="1:23" ht="12.7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</row>
    <row r="827" spans="1:23" ht="12.7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</row>
    <row r="828" spans="1:23" ht="12.7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</row>
    <row r="829" spans="1:23" ht="12.7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</row>
    <row r="830" spans="1:23" ht="12.7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</row>
    <row r="831" spans="1:23" ht="12.7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</row>
    <row r="832" spans="1:23" ht="12.7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</row>
    <row r="833" spans="1:23" ht="12.7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</row>
    <row r="834" spans="1:23" ht="12.7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</row>
    <row r="835" spans="1:23" ht="12.7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</row>
    <row r="836" spans="1:23" ht="12.7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</row>
    <row r="837" spans="1:23" ht="12.7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</row>
    <row r="838" spans="1:23" ht="12.7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</row>
    <row r="839" spans="1:23" ht="12.7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</row>
    <row r="840" spans="1:23" ht="12.7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</row>
    <row r="841" spans="1:23" ht="12.7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</row>
    <row r="842" spans="1:23" ht="12.7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</row>
    <row r="843" spans="1:23" ht="12.7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</row>
    <row r="844" spans="1:23" ht="12.7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</row>
    <row r="845" spans="1:23" ht="12.7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</row>
    <row r="846" spans="1:23" ht="12.7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</row>
    <row r="847" spans="1:23" ht="12.7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</row>
    <row r="848" spans="1:23" ht="12.7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</row>
    <row r="849" spans="1:23" ht="12.7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</row>
    <row r="850" spans="1:23" ht="12.7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</row>
    <row r="851" spans="1:23" ht="12.7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</row>
    <row r="852" spans="1:23" ht="12.7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</row>
    <row r="853" spans="1:23" ht="12.7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</row>
    <row r="854" spans="1:23" ht="12.7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</row>
    <row r="855" spans="1:23" ht="12.7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</row>
    <row r="856" spans="1:23" ht="12.7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</row>
    <row r="857" spans="1:23" ht="12.7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</row>
    <row r="858" spans="1:23" ht="12.7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</row>
    <row r="859" spans="1:23" ht="12.7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</row>
    <row r="860" spans="1:23" ht="12.7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</row>
    <row r="861" spans="1:23" ht="12.7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</row>
    <row r="862" spans="1:23" ht="12.7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</row>
    <row r="863" spans="1:23" ht="12.7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</row>
    <row r="864" spans="1:23" ht="12.7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</row>
    <row r="865" spans="1:23" ht="12.7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</row>
    <row r="866" spans="1:23" ht="12.7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</row>
    <row r="867" spans="1:23" ht="12.7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</row>
    <row r="868" spans="1:23" ht="12.7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</row>
    <row r="869" spans="1:23" ht="12.7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</row>
    <row r="870" spans="1:23" ht="12.7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</row>
    <row r="871" spans="1:23" ht="12.7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</row>
    <row r="872" spans="1:23" ht="12.7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</row>
    <row r="873" spans="1:23" ht="12.7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</row>
    <row r="874" spans="1:23" ht="12.7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</row>
    <row r="875" spans="1:23" ht="12.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</row>
    <row r="876" spans="1:23" ht="12.7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</row>
    <row r="877" spans="1:23" ht="12.7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</row>
    <row r="878" spans="1:23" ht="12.7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</row>
    <row r="879" spans="1:23" ht="12.7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</row>
    <row r="880" spans="1:23" ht="12.7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</row>
    <row r="881" spans="1:23" ht="12.7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</row>
    <row r="882" spans="1:23" ht="12.7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</row>
    <row r="883" spans="1:23" ht="12.7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</row>
    <row r="884" spans="1:23" ht="12.7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</row>
    <row r="885" spans="1:23" ht="12.7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</row>
    <row r="886" spans="1:23" ht="12.7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</row>
    <row r="887" spans="1:23" ht="12.7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</row>
    <row r="888" spans="1:23" ht="12.7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</row>
    <row r="889" spans="1:23" ht="12.7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</row>
    <row r="890" spans="1:23" ht="12.7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</row>
    <row r="891" spans="1:23" ht="12.7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</row>
    <row r="892" spans="1:23" ht="12.7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</row>
    <row r="893" spans="1:23" ht="12.7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</row>
    <row r="894" spans="1:23" ht="12.7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</row>
    <row r="895" spans="1:23" ht="12.7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</row>
    <row r="896" spans="1:23" ht="12.7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</row>
    <row r="897" spans="1:23" ht="12.7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</row>
    <row r="898" spans="1:23" ht="12.7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</row>
    <row r="899" spans="1:23" ht="12.7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</row>
    <row r="900" spans="1:23" ht="12.7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</row>
    <row r="901" spans="1:23" ht="12.7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</row>
    <row r="902" spans="1:23" ht="12.7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</row>
    <row r="903" spans="1:23" ht="12.7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</row>
    <row r="904" spans="1:23" ht="12.7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</row>
    <row r="905" spans="1:23" ht="12.7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</row>
    <row r="906" spans="1:23" ht="12.7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</row>
    <row r="907" spans="1:23" ht="12.7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</row>
    <row r="908" spans="1:23" ht="12.7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</row>
    <row r="909" spans="1:23" ht="12.7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</row>
    <row r="910" spans="1:23" ht="12.7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</row>
    <row r="911" spans="1:23" ht="12.7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</row>
    <row r="912" spans="1:23" ht="12.7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</row>
    <row r="913" spans="1:23" ht="12.7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</row>
    <row r="914" spans="1:23" ht="12.7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</row>
    <row r="915" spans="1:23" ht="12.7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</row>
    <row r="916" spans="1:23" ht="12.7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</row>
    <row r="917" spans="1:23" ht="12.7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</row>
    <row r="918" spans="1:23" ht="12.7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</row>
    <row r="919" spans="1:23" ht="12.7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</row>
    <row r="920" spans="1:23" ht="12.7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</row>
    <row r="921" spans="1:23" ht="12.7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</row>
    <row r="922" spans="1:23" ht="12.7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</row>
    <row r="923" spans="1:23" ht="12.7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</row>
    <row r="924" spans="1:23" ht="12.7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</row>
    <row r="925" spans="1:23" ht="12.7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</row>
    <row r="926" spans="1:23" ht="12.7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</row>
    <row r="927" spans="1:23" ht="12.7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</row>
    <row r="928" spans="1:23" ht="12.7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</row>
    <row r="929" spans="1:23" ht="12.7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</row>
    <row r="930" spans="1:23" ht="12.7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</row>
    <row r="931" spans="1:23" ht="12.7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</row>
    <row r="932" spans="1:23" ht="12.7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</row>
    <row r="933" spans="1:23" ht="12.7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</row>
    <row r="934" spans="1:23" ht="12.7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</row>
    <row r="935" spans="1:23" ht="12.7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</row>
    <row r="936" spans="1:23" ht="12.7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</row>
    <row r="937" spans="1:23" ht="12.7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</row>
    <row r="938" spans="1:23" ht="12.7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</row>
    <row r="939" spans="1:23" ht="12.7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</row>
    <row r="940" spans="1:23" ht="12.7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</row>
    <row r="941" spans="1:23" ht="12.7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</row>
    <row r="942" spans="1:23" ht="12.7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</row>
    <row r="943" spans="1:23" ht="12.7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</row>
    <row r="944" spans="1:23" ht="12.7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</row>
    <row r="945" spans="1:23" ht="12.7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</row>
    <row r="946" spans="1:23" ht="12.7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</row>
    <row r="947" spans="1:23" ht="12.7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</row>
    <row r="948" spans="1:23" ht="12.7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</row>
    <row r="949" spans="1:23" ht="12.7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</row>
    <row r="950" spans="1:23" ht="12.7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</row>
    <row r="951" spans="1:23" ht="12.7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</row>
    <row r="952" spans="1:23" ht="12.7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</row>
    <row r="953" spans="1:23" ht="12.7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</row>
    <row r="954" spans="1:23" ht="12.7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</row>
    <row r="955" spans="1:23" ht="12.7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</row>
    <row r="956" spans="1:23" ht="12.7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</row>
    <row r="957" spans="1:23" ht="12.7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</row>
    <row r="958" spans="1:23" ht="12.7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</row>
    <row r="959" spans="1:23" ht="12.7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</row>
    <row r="960" spans="1:23" ht="12.7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</row>
    <row r="961" spans="1:23" ht="12.7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</row>
    <row r="962" spans="1:23" ht="12.7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</row>
    <row r="963" spans="1:23" ht="12.7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</row>
    <row r="964" spans="1:23" ht="12.7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</row>
    <row r="965" spans="1:23" ht="12.7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</row>
    <row r="966" spans="1:23" ht="12.7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</row>
    <row r="967" spans="1:23" ht="12.7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</row>
    <row r="968" spans="1:23" ht="12.7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</row>
    <row r="969" spans="1:23" ht="12.7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</row>
    <row r="970" spans="1:23" ht="12.7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</row>
    <row r="971" spans="1:23" ht="12.7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</row>
    <row r="972" spans="1:23" ht="12.7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</row>
    <row r="973" spans="1:23" ht="12.7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</row>
    <row r="974" spans="1:23" ht="12.7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</row>
    <row r="975" spans="1:23" ht="12.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</row>
    <row r="976" spans="1:23" ht="12.7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</row>
    <row r="977" spans="1:23" ht="12.7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</row>
    <row r="978" spans="1:23" ht="12.7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</row>
    <row r="979" spans="1:23" ht="12.7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</row>
    <row r="980" spans="1:23" ht="12.7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</row>
    <row r="981" spans="1:23" ht="12.7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</row>
    <row r="982" spans="1:23" ht="12.7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</row>
    <row r="983" spans="1:23" ht="12.7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</row>
    <row r="984" spans="1:23" ht="12.7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</row>
    <row r="985" spans="1:23" ht="12.7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</row>
    <row r="986" spans="1:23" ht="12.7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</row>
    <row r="987" spans="1:23" ht="12.7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</row>
    <row r="988" spans="1:23" ht="12.7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</row>
    <row r="989" spans="1:23" ht="12.7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</row>
    <row r="990" spans="1:23" ht="12.7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</row>
  </sheetData>
  <mergeCells count="20">
    <mergeCell ref="V3:V4"/>
    <mergeCell ref="W3:W4"/>
    <mergeCell ref="M3:M4"/>
    <mergeCell ref="N3:N4"/>
    <mergeCell ref="O3:O4"/>
    <mergeCell ref="P3:P4"/>
    <mergeCell ref="Q3:Q4"/>
    <mergeCell ref="R3:T3"/>
    <mergeCell ref="U3:U4"/>
    <mergeCell ref="F3:F4"/>
    <mergeCell ref="G3:H3"/>
    <mergeCell ref="I3:I4"/>
    <mergeCell ref="J3:L3"/>
    <mergeCell ref="A1:M1"/>
    <mergeCell ref="A2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Mẫu 1</vt:lpstr>
      <vt:lpstr>Mẫu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2025-03-18T09:44:26Z</dcterms:created>
  <dcterms:modified xsi:type="dcterms:W3CDTF">2025-03-18T09:49:30Z</dcterms:modified>
</cp:coreProperties>
</file>