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Đơn giá NC 2026" sheetId="1" state="visible" r:id="rId3"/>
    <sheet name="Bình quân V1" sheetId="2" state="hidden" r:id="rId4"/>
    <sheet name="Bình quân V2" sheetId="3" state="hidden" r:id="rId5"/>
    <sheet name="Bình quân V3" sheetId="4" state="visible" r:id="rId6"/>
    <sheet name="Bình quân V4" sheetId="5" state="visible" r:id="rId7"/>
    <sheet name="Đơn giá nhân công đã công bố" sheetId="6" state="visible" r:id="rId8"/>
    <sheet name="Ghi Chú" sheetId="7" state="hidden" r:id="rId9"/>
  </sheets>
  <externalReferences>
    <externalReference r:id="rId10"/>
    <externalReference r:id="rId11"/>
  </externalReferences>
  <definedNames>
    <definedName function="false" hidden="false" localSheetId="1" name="_xlnm.Print_Area" vbProcedure="false">'Bình quân V1'!$B$1:$H$76</definedName>
    <definedName function="false" hidden="false" localSheetId="1" name="_xlnm.Print_Titles" vbProcedure="false">'Bình quân V1'!$1:$1</definedName>
    <definedName function="false" hidden="false" localSheetId="2" name="_xlnm.Print_Area" vbProcedure="false">'Bình quân V2'!$B$1:$H$76</definedName>
    <definedName function="false" hidden="false" localSheetId="2" name="_xlnm.Print_Titles" vbProcedure="false">'Bình quân V2'!$1:$1</definedName>
    <definedName function="false" hidden="false" localSheetId="3" name="_xlnm.Print_Area" vbProcedure="false">'Bình quân V3'!$B$1:$H$75</definedName>
    <definedName function="false" hidden="false" localSheetId="3" name="_xlnm.Print_Titles" vbProcedure="false">'Bình quân V3'!$1:$1</definedName>
    <definedName function="false" hidden="false" localSheetId="4" name="_xlnm.Print_Area" vbProcedure="false">'Bình quân V4'!$B$1:$H$76</definedName>
    <definedName function="false" hidden="false" localSheetId="4" name="_xlnm.Print_Titles" vbProcedure="false">'Bình quân V4'!$1:$1</definedName>
    <definedName function="false" hidden="false" localSheetId="0" name="_xlnm.Print_Area" vbProcedure="false">'Đơn giá NC 2026'!$B$1:$H$16</definedName>
    <definedName function="false" hidden="false" localSheetId="5" name="_xlnm.Print_Area" vbProcedure="false">'Đơn giá nhân công đã công bố'!$A$1:$H$108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<sst xmlns="http://schemas.openxmlformats.org/spreadsheetml/2006/main" count="1396" uniqueCount="272">
  <si>
    <t xml:space="preserve">PHỤ LỤC 1 - BẢNG CHUYỂN ĐỔI GIÁ NHÂN CÔNG XÂY DỰNG THEO NHÓM</t>
  </si>
  <si>
    <t xml:space="preserve">(Kèm theo Công văn số         /SXD-QLXD ngày 06/7/2026 của Sở Xây dựng Lạng Sơn)</t>
  </si>
  <si>
    <t xml:space="preserve">STT</t>
  </si>
  <si>
    <t xml:space="preserve">Tên nhân công</t>
  </si>
  <si>
    <t xml:space="preserve">Đơn vị</t>
  </si>
  <si>
    <t xml:space="preserve">Giá nhân công xây dựng (đồng)</t>
  </si>
  <si>
    <t xml:space="preserve">Mã</t>
  </si>
  <si>
    <t xml:space="preserve">Vùng I</t>
  </si>
  <si>
    <t xml:space="preserve">Vùng II</t>
  </si>
  <si>
    <t xml:space="preserve">Vùng III</t>
  </si>
  <si>
    <t xml:space="preserve">Vùng IV</t>
  </si>
  <si>
    <t xml:space="preserve">NCN1</t>
  </si>
  <si>
    <t xml:space="preserve">Nhân công nhóm 1</t>
  </si>
  <si>
    <t xml:space="preserve">công</t>
  </si>
  <si>
    <t xml:space="preserve">NCN2</t>
  </si>
  <si>
    <t xml:space="preserve">Nhân công nhóm 2</t>
  </si>
  <si>
    <t xml:space="preserve">NCN3</t>
  </si>
  <si>
    <t xml:space="preserve">Nhân công nhóm 3</t>
  </si>
  <si>
    <t xml:space="preserve">NCN4</t>
  </si>
  <si>
    <t xml:space="preserve">Nhân công nhóm 4</t>
  </si>
  <si>
    <t xml:space="preserve">NCVHM</t>
  </si>
  <si>
    <t xml:space="preserve">Nhân công vận hành máy</t>
  </si>
  <si>
    <t xml:space="preserve">NCLX</t>
  </si>
  <si>
    <t xml:space="preserve">Lái xe</t>
  </si>
  <si>
    <t xml:space="preserve">NK408</t>
  </si>
  <si>
    <t xml:space="preserve">Kỹ sư khảo sát, thí nghiệm, kỹ sư trực tiếp</t>
  </si>
  <si>
    <t xml:space="preserve">NTL204</t>
  </si>
  <si>
    <t xml:space="preserve">Thợ lặn</t>
  </si>
  <si>
    <t xml:space="preserve">NN152</t>
  </si>
  <si>
    <t xml:space="preserve">Nghệ nhân</t>
  </si>
  <si>
    <t xml:space="preserve">NCHL</t>
  </si>
  <si>
    <t xml:space="preserve">Nhân công xây dựng và vận hành máy, thiết bị trong hầm lò</t>
  </si>
  <si>
    <t xml:space="preserve">NCĐM</t>
  </si>
  <si>
    <t xml:space="preserve">Nhân công cơ điện mỏ hầm lò</t>
  </si>
  <si>
    <t xml:space="preserve">Mã nhân công</t>
  </si>
  <si>
    <t xml:space="preserve">Mã hiệu</t>
  </si>
  <si>
    <t xml:space="preserve">Cấp bậc thợ (cũ)</t>
  </si>
  <si>
    <t xml:space="preserve">Số lượng nhân công</t>
  </si>
  <si>
    <t xml:space="preserve">Tổng đơn giá theo các mã thành phần (ẩn)</t>
  </si>
  <si>
    <t xml:space="preserve">N1307</t>
  </si>
  <si>
    <t xml:space="preserve">Nhóm 1</t>
  </si>
  <si>
    <t xml:space="preserve">AA.1211</t>
  </si>
  <si>
    <t xml:space="preserve">3,0/7</t>
  </si>
  <si>
    <t xml:space="preserve">AA.222</t>
  </si>
  <si>
    <t xml:space="preserve">AB.1131</t>
  </si>
  <si>
    <t xml:space="preserve">AB.1311</t>
  </si>
  <si>
    <t xml:space="preserve">AB.751</t>
  </si>
  <si>
    <t xml:space="preserve">N2357</t>
  </si>
  <si>
    <t xml:space="preserve">Nhóm 2</t>
  </si>
  <si>
    <t xml:space="preserve">AC.161</t>
  </si>
  <si>
    <t xml:space="preserve">3,5/7</t>
  </si>
  <si>
    <t xml:space="preserve">AF.121</t>
  </si>
  <si>
    <t xml:space="preserve">Bê tông tường</t>
  </si>
  <si>
    <t xml:space="preserve">N2307</t>
  </si>
  <si>
    <t xml:space="preserve">AF.123</t>
  </si>
  <si>
    <t xml:space="preserve">Bê tông xà dầm, giằng nhà</t>
  </si>
  <si>
    <t xml:space="preserve">Xóa</t>
  </si>
  <si>
    <t xml:space="preserve">AF.613</t>
  </si>
  <si>
    <t xml:space="preserve">Cốt thép tường</t>
  </si>
  <si>
    <t xml:space="preserve">AF.615</t>
  </si>
  <si>
    <t xml:space="preserve">Cốt thép xà dầm, giằng</t>
  </si>
  <si>
    <t xml:space="preserve">N2407</t>
  </si>
  <si>
    <t xml:space="preserve">AF.825</t>
  </si>
  <si>
    <t xml:space="preserve">4,0/7</t>
  </si>
  <si>
    <t xml:space="preserve">Ván khuôn móng</t>
  </si>
  <si>
    <t xml:space="preserve">AF.862</t>
  </si>
  <si>
    <t xml:space="preserve">Ván khuôn tường</t>
  </si>
  <si>
    <t xml:space="preserve">xóa</t>
  </si>
  <si>
    <t xml:space="preserve">AD.2322</t>
  </si>
  <si>
    <t xml:space="preserve">AE.611</t>
  </si>
  <si>
    <t xml:space="preserve">Nhóm 3</t>
  </si>
  <si>
    <t xml:space="preserve">AI.111</t>
  </si>
  <si>
    <t xml:space="preserve">AK.211</t>
  </si>
  <si>
    <t xml:space="preserve">AK.221</t>
  </si>
  <si>
    <t xml:space="preserve">AK.311</t>
  </si>
  <si>
    <t xml:space="preserve">AK.512</t>
  </si>
  <si>
    <t xml:space="preserve">N3357</t>
  </si>
  <si>
    <t xml:space="preserve">BA.111</t>
  </si>
  <si>
    <t xml:space="preserve">BA.131</t>
  </si>
  <si>
    <t xml:space="preserve">BA.121</t>
  </si>
  <si>
    <t xml:space="preserve">N3407</t>
  </si>
  <si>
    <t xml:space="preserve">Nhóm 4</t>
  </si>
  <si>
    <t xml:space="preserve">D3.612</t>
  </si>
  <si>
    <t xml:space="preserve">D3.614</t>
  </si>
  <si>
    <t xml:space="preserve">D3.613</t>
  </si>
  <si>
    <t xml:space="preserve">N3457</t>
  </si>
  <si>
    <t xml:space="preserve">D3.622</t>
  </si>
  <si>
    <t xml:space="preserve">4,5/7</t>
  </si>
  <si>
    <t xml:space="preserve">D3.624</t>
  </si>
  <si>
    <t xml:space="preserve">D3.623</t>
  </si>
  <si>
    <t xml:space="preserve">T1.141</t>
  </si>
  <si>
    <t xml:space="preserve">DB.120</t>
  </si>
  <si>
    <t xml:space="preserve">MB.020</t>
  </si>
  <si>
    <t xml:space="preserve">N4407</t>
  </si>
  <si>
    <t xml:space="preserve">Vận hành máy</t>
  </si>
  <si>
    <t xml:space="preserve">M101.0106</t>
  </si>
  <si>
    <t xml:space="preserve">1x4/7</t>
  </si>
  <si>
    <t xml:space="preserve">N4407;N4607</t>
  </si>
  <si>
    <t xml:space="preserve">M102.0206</t>
  </si>
  <si>
    <t xml:space="preserve">1x4/7 + 1x6/7</t>
  </si>
  <si>
    <t xml:space="preserve">N4507</t>
  </si>
  <si>
    <t xml:space="preserve">M103.0103</t>
  </si>
  <si>
    <t xml:space="preserve">1x5/7</t>
  </si>
  <si>
    <t xml:space="preserve">N4307;N4307;N4507</t>
  </si>
  <si>
    <t xml:space="preserve">M104.0407</t>
  </si>
  <si>
    <t xml:space="preserve">2x3/7 + 1x5/7</t>
  </si>
  <si>
    <t xml:space="preserve">N4307;N4507</t>
  </si>
  <si>
    <t xml:space="preserve">M105.0203</t>
  </si>
  <si>
    <t xml:space="preserve">1x3/7 + 1x5/7</t>
  </si>
  <si>
    <t xml:space="preserve">N4307;N4407</t>
  </si>
  <si>
    <t xml:space="preserve">M107.0202</t>
  </si>
  <si>
    <t xml:space="preserve">1x3/7 + 1x4/7</t>
  </si>
  <si>
    <t xml:space="preserve">N4307</t>
  </si>
  <si>
    <t xml:space="preserve">M112.2601</t>
  </si>
  <si>
    <t xml:space="preserve">1x3/7</t>
  </si>
  <si>
    <t xml:space="preserve">NLX414;NLX434</t>
  </si>
  <si>
    <t xml:space="preserve">M102.0106</t>
  </si>
  <si>
    <t xml:space="preserve">1x1/4 + 1x3/4 lái xe</t>
  </si>
  <si>
    <t xml:space="preserve">M102.1803</t>
  </si>
  <si>
    <t xml:space="preserve">M105.0101</t>
  </si>
  <si>
    <t xml:space="preserve">NLX424</t>
  </si>
  <si>
    <t xml:space="preserve">M106.0107</t>
  </si>
  <si>
    <t xml:space="preserve">1x2/4 lái xe</t>
  </si>
  <si>
    <t xml:space="preserve">NLX434</t>
  </si>
  <si>
    <t xml:space="preserve">M106.0206</t>
  </si>
  <si>
    <t xml:space="preserve">1x3/4 lái xe</t>
  </si>
  <si>
    <t xml:space="preserve">M106.0402</t>
  </si>
  <si>
    <t xml:space="preserve">M112.0802</t>
  </si>
  <si>
    <t xml:space="preserve">NTT124</t>
  </si>
  <si>
    <t xml:space="preserve">Thủy thủ</t>
  </si>
  <si>
    <t xml:space="preserve">NTM124</t>
  </si>
  <si>
    <t xml:space="preserve">Thợ máy</t>
  </si>
  <si>
    <t xml:space="preserve">NTD124</t>
  </si>
  <si>
    <t xml:space="preserve">Thợ điện</t>
  </si>
  <si>
    <t xml:space="preserve">NMT152S</t>
  </si>
  <si>
    <t xml:space="preserve">Máy trưởng – tàu sông</t>
  </si>
  <si>
    <t xml:space="preserve">NMI152S</t>
  </si>
  <si>
    <t xml:space="preserve">Máy I – tàu sông</t>
  </si>
  <si>
    <t xml:space="preserve">NMII152S</t>
  </si>
  <si>
    <t xml:space="preserve">Máy II – tàu sông</t>
  </si>
  <si>
    <t xml:space="preserve">NDT152S</t>
  </si>
  <si>
    <t xml:space="preserve">Điện trưởng – tàu sông</t>
  </si>
  <si>
    <t xml:space="preserve">NKTVI152S</t>
  </si>
  <si>
    <t xml:space="preserve">Kỹ thuật viên cuốc I – tàu sông</t>
  </si>
  <si>
    <t xml:space="preserve">NKTVII152S</t>
  </si>
  <si>
    <t xml:space="preserve">Kỹ thuật viên cuốc II – tàu sông</t>
  </si>
  <si>
    <t xml:space="preserve">NMT152B</t>
  </si>
  <si>
    <t xml:space="preserve">Máy trưởng – tàu biển</t>
  </si>
  <si>
    <t xml:space="preserve">NMI152B</t>
  </si>
  <si>
    <t xml:space="preserve">Máy I – tàu biển</t>
  </si>
  <si>
    <t xml:space="preserve">NMII152B</t>
  </si>
  <si>
    <t xml:space="preserve">Máy II – tàu biển</t>
  </si>
  <si>
    <t xml:space="preserve">NDT152B</t>
  </si>
  <si>
    <t xml:space="preserve">Điện trưởng – tàu biển</t>
  </si>
  <si>
    <t xml:space="preserve">NKTVI152B</t>
  </si>
  <si>
    <t xml:space="preserve">Kỹ thuật viên cuốc I – tàu biển</t>
  </si>
  <si>
    <t xml:space="preserve">NKTVII152B</t>
  </si>
  <si>
    <t xml:space="preserve">Kỹ thuật viên cuốc II – tàu biển</t>
  </si>
  <si>
    <t xml:space="preserve">NTT152</t>
  </si>
  <si>
    <t xml:space="preserve">Thuyền trưởng</t>
  </si>
  <si>
    <t xml:space="preserve">NTP152</t>
  </si>
  <si>
    <t xml:space="preserve">Thuyền phó</t>
  </si>
  <si>
    <t xml:space="preserve">TT</t>
  </si>
  <si>
    <t xml:space="preserve">Tên nhân công (cũ)</t>
  </si>
  <si>
    <t xml:space="preserve">Cấp bậc</t>
  </si>
  <si>
    <t xml:space="preserve">N1107</t>
  </si>
  <si>
    <t xml:space="preserve">Nhân công xây dựng Nhóm I</t>
  </si>
  <si>
    <t xml:space="preserve">1,0/7</t>
  </si>
  <si>
    <t xml:space="preserve">N1207</t>
  </si>
  <si>
    <t xml:space="preserve">2,0/7</t>
  </si>
  <si>
    <t xml:space="preserve">N1357</t>
  </si>
  <si>
    <t xml:space="preserve">N1407</t>
  </si>
  <si>
    <t xml:space="preserve">N1507</t>
  </si>
  <si>
    <t xml:space="preserve">5,0/7</t>
  </si>
  <si>
    <t xml:space="preserve">N1607</t>
  </si>
  <si>
    <t xml:space="preserve">6,0/7</t>
  </si>
  <si>
    <t xml:space="preserve">N1707</t>
  </si>
  <si>
    <t xml:space="preserve">7,0/7</t>
  </si>
  <si>
    <t xml:space="preserve">N2107</t>
  </si>
  <si>
    <t xml:space="preserve">Nhân công xây dựng Nhóm II</t>
  </si>
  <si>
    <t xml:space="preserve">N2207</t>
  </si>
  <si>
    <t xml:space="preserve">N2507</t>
  </si>
  <si>
    <t xml:space="preserve">N2607</t>
  </si>
  <si>
    <t xml:space="preserve">N2707</t>
  </si>
  <si>
    <t xml:space="preserve">N3107</t>
  </si>
  <si>
    <t xml:space="preserve">Nhân công xây dựng Nhóm III</t>
  </si>
  <si>
    <t xml:space="preserve">N3207</t>
  </si>
  <si>
    <t xml:space="preserve">N3307</t>
  </si>
  <si>
    <t xml:space="preserve">N3507</t>
  </si>
  <si>
    <t xml:space="preserve">N3607</t>
  </si>
  <si>
    <t xml:space="preserve">N3707</t>
  </si>
  <si>
    <t xml:space="preserve">N4107</t>
  </si>
  <si>
    <t xml:space="preserve">Nhân công vận hành máy, thiết bị Nhóm IV</t>
  </si>
  <si>
    <t xml:space="preserve">N4207</t>
  </si>
  <si>
    <t xml:space="preserve">N4357</t>
  </si>
  <si>
    <t xml:space="preserve">N4607</t>
  </si>
  <si>
    <t xml:space="preserve">N4707</t>
  </si>
  <si>
    <t xml:space="preserve">NLX414</t>
  </si>
  <si>
    <t xml:space="preserve">Lái xe Nhóm IV</t>
  </si>
  <si>
    <t xml:space="preserve">1,0/4</t>
  </si>
  <si>
    <t xml:space="preserve">2,0/4</t>
  </si>
  <si>
    <t xml:space="preserve">3,0/4</t>
  </si>
  <si>
    <t xml:space="preserve">NLX444</t>
  </si>
  <si>
    <t xml:space="preserve">4,0/4</t>
  </si>
  <si>
    <t xml:space="preserve">NTT112</t>
  </si>
  <si>
    <t xml:space="preserve">1,0/2</t>
  </si>
  <si>
    <t xml:space="preserve">1,5/2</t>
  </si>
  <si>
    <t xml:space="preserve">NTT122</t>
  </si>
  <si>
    <t xml:space="preserve">2,0/2</t>
  </si>
  <si>
    <t xml:space="preserve">NTP112</t>
  </si>
  <si>
    <t xml:space="preserve">NTP122</t>
  </si>
  <si>
    <t xml:space="preserve">NTT114</t>
  </si>
  <si>
    <t xml:space="preserve">NTT134</t>
  </si>
  <si>
    <t xml:space="preserve">NTT144</t>
  </si>
  <si>
    <t xml:space="preserve">NMT102S</t>
  </si>
  <si>
    <t xml:space="preserve">NMT122S</t>
  </si>
  <si>
    <t xml:space="preserve">NMT102B</t>
  </si>
  <si>
    <t xml:space="preserve">NMT122B</t>
  </si>
  <si>
    <t xml:space="preserve">NTL104</t>
  </si>
  <si>
    <t xml:space="preserve">NTL304</t>
  </si>
  <si>
    <t xml:space="preserve">NTL404</t>
  </si>
  <si>
    <t xml:space="preserve">NK108</t>
  </si>
  <si>
    <t xml:space="preserve">1,0/8</t>
  </si>
  <si>
    <t xml:space="preserve">NK208</t>
  </si>
  <si>
    <t xml:space="preserve">2,0/8</t>
  </si>
  <si>
    <t xml:space="preserve">NK308</t>
  </si>
  <si>
    <t xml:space="preserve">3,0/8</t>
  </si>
  <si>
    <t xml:space="preserve">4,0/8</t>
  </si>
  <si>
    <t xml:space="preserve">NK508</t>
  </si>
  <si>
    <t xml:space="preserve">5,0/8</t>
  </si>
  <si>
    <t xml:space="preserve">NK608</t>
  </si>
  <si>
    <t xml:space="preserve">6,0/8</t>
  </si>
  <si>
    <t xml:space="preserve">NK708</t>
  </si>
  <si>
    <t xml:space="preserve">7,0/8</t>
  </si>
  <si>
    <t xml:space="preserve">NK808</t>
  </si>
  <si>
    <t xml:space="preserve">8,0/8</t>
  </si>
  <si>
    <t xml:space="preserve">NN112</t>
  </si>
  <si>
    <t xml:space="preserve">NN122</t>
  </si>
  <si>
    <t xml:space="preserve">NTM114</t>
  </si>
  <si>
    <t xml:space="preserve">NTM134</t>
  </si>
  <si>
    <t xml:space="preserve">NTM144</t>
  </si>
  <si>
    <t xml:space="preserve">NTD114</t>
  </si>
  <si>
    <t xml:space="preserve">NTD134</t>
  </si>
  <si>
    <t xml:space="preserve">NTD144</t>
  </si>
  <si>
    <t xml:space="preserve">NMI102S</t>
  </si>
  <si>
    <t xml:space="preserve">NMI122S</t>
  </si>
  <si>
    <t xml:space="preserve">NMII102S</t>
  </si>
  <si>
    <t xml:space="preserve">NMII122S</t>
  </si>
  <si>
    <t xml:space="preserve">NDT102S</t>
  </si>
  <si>
    <t xml:space="preserve">NDT122S</t>
  </si>
  <si>
    <t xml:space="preserve">NKTVI102S</t>
  </si>
  <si>
    <t xml:space="preserve">NKTVI122S</t>
  </si>
  <si>
    <t xml:space="preserve">NKTVII102S</t>
  </si>
  <si>
    <t xml:space="preserve">NKTVII122S</t>
  </si>
  <si>
    <t xml:space="preserve">NMI102B</t>
  </si>
  <si>
    <t xml:space="preserve">NMI122B</t>
  </si>
  <si>
    <t xml:space="preserve">NMII102B</t>
  </si>
  <si>
    <t xml:space="preserve">NMII122B</t>
  </si>
  <si>
    <t xml:space="preserve">NDT102B</t>
  </si>
  <si>
    <t xml:space="preserve">NDT122B</t>
  </si>
  <si>
    <t xml:space="preserve">NKTVI102B</t>
  </si>
  <si>
    <t xml:space="preserve">NKTVI122B</t>
  </si>
  <si>
    <t xml:space="preserve">NKTVII102B</t>
  </si>
  <si>
    <t xml:space="preserve">NKTVII122B</t>
  </si>
  <si>
    <t xml:space="preserve">Quyết định</t>
  </si>
  <si>
    <t xml:space="preserve">Tên giá TB</t>
  </si>
  <si>
    <t xml:space="preserve">Ghi chú</t>
  </si>
  <si>
    <t xml:space="preserve">trích dẫn</t>
  </si>
  <si>
    <t xml:space="preserve">Quyết định: 2116/QĐ-UBND</t>
  </si>
  <si>
    <t xml:space="preserve">Vùng 2 gồm:
- Các phường: Long Xuyên, Bình Đức, Mỹ Thới, Châu Đốc, Vĩnh Tế, Vĩnh Thông, Rạch Giá, Hà Tiên, Tô Châu; 
- Các xã: Mỹ Hòa Hưng, Tiên Hải và các đặc khu: Phú Quốc, Thổ Châu.</t>
  </si>
  <si>
    <t xml:space="preserve">Quyết định: …......./QĐ-UBND ngày …./...../2026 của UBND tỉnh …............</t>
  </si>
  <si>
    <t xml:space="preserve">https://dutoaneta.vn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</si>
</sst>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_(* #,##0.00_);_(* \(#,##0.00\);_(* \-??_);_(@_)"/>
    <numFmt numFmtId="166" formatCode="_(* #,##0_);_(* \(#,##0\);_(* \-??_);_(@_)"/>
    <numFmt numFmtId="167" formatCode="0"/>
    <numFmt numFmtId="168" formatCode="#,##0"/>
  </numFmts>
  <fonts count="13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Times New Roman"/>
      <family val="1"/>
      <charset val="1"/>
    </font>
    <font>
      <b val="true"/>
      <sz val="14"/>
      <name val="Times New Roman"/>
      <family val="1"/>
      <charset val="1"/>
    </font>
    <font>
      <i val="true"/>
      <sz val="14"/>
      <name val="Times New Roman"/>
      <family val="1"/>
      <charset val="1"/>
    </font>
    <font>
      <sz val="14"/>
      <name val="Times New Roman"/>
      <family val="1"/>
      <charset val="1"/>
    </font>
    <font>
      <b val="true"/>
      <sz val="12"/>
      <name val="Times New Roman"/>
      <family val="1"/>
      <charset val="1"/>
    </font>
    <font>
      <sz val="12"/>
      <color rgb="FFFF0000"/>
      <name val="Times New Roman"/>
      <family val="1"/>
      <charset val="1"/>
    </font>
    <font>
      <b val="true"/>
      <sz val="12"/>
      <color rgb="FFFF0000"/>
      <name val="Times New Roman"/>
      <family val="1"/>
      <charset val="1"/>
    </font>
    <font>
      <b val="true"/>
      <sz val="11"/>
      <color rgb="FFFFFFFF"/>
      <name val="Calibri"/>
      <family val="2"/>
      <charset val="1"/>
    </font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B050"/>
        <bgColor rgb="FF008080"/>
      </patternFill>
    </fill>
    <fill>
      <patternFill patternType="solid">
        <fgColor theme="7"/>
        <bgColor rgb="FF008080"/>
      </patternFill>
    </fill>
    <fill>
      <patternFill patternType="solid">
        <fgColor rgb="FF1F4E78"/>
        <bgColor rgb="FF003366"/>
      </patternFill>
    </fill>
    <fill>
      <patternFill patternType="solid">
        <fgColor rgb="FFFFF2CC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 style="thin"/>
      <right style="thin"/>
      <top style="hair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4" fillId="0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2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4" fillId="0" borderId="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4" fillId="0" borderId="4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4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2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3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" fillId="0" borderId="3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3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3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2" borderId="3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2" borderId="3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3" borderId="3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3" borderId="3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4" borderId="3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4" borderId="3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0" borderId="3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0" borderId="3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0" borderId="3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0" borderId="3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4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0" borderId="0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8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9ED5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externalLink" Target="externalLinks/externalLink1.xml"/><Relationship Id="rId11" Type="http://schemas.openxmlformats.org/officeDocument/2006/relationships/externalLink" Target="externalLinks/externalLink2.xml"/><Relationship Id="rId12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../b3f6b57d19646761/LamDG/Data/Projects/L&#7841;ng%20S&#417;n/2025/Nh&#226;n%20c&#244;ng%202025/Up/2026_LangSon_NC_29_13_01_2026_V3_GNCx.xls" TargetMode="External"/>
</Relationships>
</file>

<file path=xl/externalLinks/_rels/externalLink2.xml.rels><?xml version="1.0" encoding="UTF-8"?>
<Relationships xmlns="http://schemas.openxmlformats.org/package/2006/relationships"><Relationship Id="rId1" Type="http://schemas.openxmlformats.org/officeDocument/2006/relationships/externalLinkPath" Target="../../../b3f6b57d19646761/LamDG/Data/Projects/L&#7841;ng%20S&#417;n/2025/Nh&#226;n%20c&#244;ng%202025/Up/2026_LangSon_NC_29_13_01_2026_V4_GNCx.xls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NC_TT13_2021"/>
      <sheetName val="Ghi Chú"/>
      <sheetName val="DanhMucNC"/>
      <sheetName val="G8"/>
    </sheetNames>
    <sheetDataSet>
      <sheetData sheetId="0">
        <row r="1">
          <cell r="B1" t="str">
            <v>BẢNG TÍNH LƯƠNG NHÂN CÔNG</v>
          </cell>
        </row>
        <row r="2">
          <cell r="B2" t="str">
            <v>(Căn cứ theo Thông tư 13/2021/TT-BXD ngày 31/8/2021 của Bộ Xây dựng)</v>
          </cell>
        </row>
        <row r="4">
          <cell r="A4" t="str">
            <v>Mã</v>
          </cell>
          <cell r="B4" t="str">
            <v>Tên nhân công</v>
          </cell>
          <cell r="C4" t="str">
            <v>Đơn vị</v>
          </cell>
          <cell r="D4" t="str">
            <v>Hệ số HiCB</v>
          </cell>
          <cell r="E4" t="str">
            <v>Đơn giá bình quân V3</v>
          </cell>
          <cell r="F4" t="str">
            <v>Thành tiền V2</v>
          </cell>
        </row>
        <row r="5">
          <cell r="B5">
            <v>1</v>
          </cell>
          <cell r="C5">
            <v>2</v>
          </cell>
          <cell r="D5">
            <v>3</v>
          </cell>
          <cell r="E5">
            <v>4</v>
          </cell>
          <cell r="F5" t="str">
            <v>5=(4*3)/3</v>
          </cell>
        </row>
        <row r="6">
          <cell r="B6" t="str">
            <v>Công nhân xây dựng - Nhóm 1 
- Công tác phát cây, phá dỡ công trình, tháo dỡ kết cấu công trình, bộ phận máy móc, thiết bị công trình; 
- Công tác trồng cỏ các loại; 
- Công tác bốc xếp, vận chuyển vật tư, vật liệu, phụ kiện, cấu kiện xây dựng, phế thải xây dựng các loại; 
- Công tác đào, đắp, phá, bốc xúc, san, ủi, bơm, nạo vét, xói hút: bùn, đất, cát, đá, sỏi các loại, phế thải; 
- Công tác đóng gói vật liệu rời.</v>
          </cell>
        </row>
        <row r="7">
          <cell r="A7" t="str">
            <v>N1107</v>
          </cell>
          <cell r="B7" t="str">
            <v>Nhân công bậc 1,0/7 - Nhóm 1</v>
          </cell>
          <cell r="C7" t="str">
            <v>công</v>
          </cell>
          <cell r="D7">
            <v>1</v>
          </cell>
        </row>
        <row r="7">
          <cell r="F7">
            <v>175657.894736842</v>
          </cell>
        </row>
        <row r="8">
          <cell r="A8" t="str">
            <v>N1157</v>
          </cell>
          <cell r="B8" t="str">
            <v>Nhân công bậc 1,5/7 - Nhóm 1</v>
          </cell>
          <cell r="C8" t="str">
            <v>công</v>
          </cell>
          <cell r="D8">
            <v>1.09</v>
          </cell>
        </row>
        <row r="8">
          <cell r="F8">
            <v>191467.105263158</v>
          </cell>
        </row>
        <row r="9">
          <cell r="A9" t="str">
            <v>N1207</v>
          </cell>
          <cell r="B9" t="str">
            <v>Nhân công bậc 2,0/7 - Nhóm 1</v>
          </cell>
          <cell r="C9" t="str">
            <v>công</v>
          </cell>
          <cell r="D9">
            <v>1.18</v>
          </cell>
        </row>
        <row r="9">
          <cell r="F9">
            <v>207276.315789474</v>
          </cell>
        </row>
        <row r="10">
          <cell r="A10" t="str">
            <v>N1257</v>
          </cell>
          <cell r="B10" t="str">
            <v>Nhân công bậc 2,5/7 - Nhóm 1</v>
          </cell>
          <cell r="C10" t="str">
            <v>công</v>
          </cell>
          <cell r="D10">
            <v>1.285</v>
          </cell>
        </row>
        <row r="10">
          <cell r="F10">
            <v>225720.394736842</v>
          </cell>
        </row>
        <row r="11">
          <cell r="A11" t="str">
            <v>N1307</v>
          </cell>
          <cell r="B11" t="str">
            <v>Nhân công bậc 3,0/7 - Nhóm 1</v>
          </cell>
          <cell r="C11" t="str">
            <v>công</v>
          </cell>
          <cell r="D11">
            <v>1.39</v>
          </cell>
        </row>
        <row r="11">
          <cell r="F11">
            <v>244164.473684211</v>
          </cell>
        </row>
        <row r="12">
          <cell r="A12" t="str">
            <v>N1357</v>
          </cell>
          <cell r="B12" t="str">
            <v>Nhân công bậc 3,5/7 - Nhóm 1</v>
          </cell>
          <cell r="C12" t="str">
            <v>công</v>
          </cell>
          <cell r="D12">
            <v>1.52</v>
          </cell>
          <cell r="E12">
            <v>267000</v>
          </cell>
          <cell r="F12">
            <v>267000</v>
          </cell>
        </row>
        <row r="13">
          <cell r="A13" t="str">
            <v>N1377</v>
          </cell>
          <cell r="B13" t="str">
            <v>Nhân công bậc 3,7/7 - Nhóm 1</v>
          </cell>
          <cell r="C13" t="str">
            <v>công</v>
          </cell>
          <cell r="D13">
            <v>1.572</v>
          </cell>
        </row>
        <row r="13">
          <cell r="F13">
            <v>276134.210526316</v>
          </cell>
        </row>
        <row r="14">
          <cell r="A14" t="str">
            <v>N1407</v>
          </cell>
          <cell r="B14" t="str">
            <v>Nhân công bậc 4,0/7 - Nhóm 1</v>
          </cell>
          <cell r="C14" t="str">
            <v>công</v>
          </cell>
          <cell r="D14">
            <v>1.65</v>
          </cell>
        </row>
        <row r="14">
          <cell r="F14">
            <v>289835.52631579</v>
          </cell>
        </row>
        <row r="15">
          <cell r="A15" t="str">
            <v>N1457</v>
          </cell>
          <cell r="B15" t="str">
            <v>Nhân công bậc 4,5/7 - Nhóm 1</v>
          </cell>
          <cell r="C15" t="str">
            <v>công</v>
          </cell>
          <cell r="D15">
            <v>1.795</v>
          </cell>
        </row>
        <row r="15">
          <cell r="F15">
            <v>315305.921052632</v>
          </cell>
        </row>
        <row r="16">
          <cell r="A16" t="str">
            <v>N1507</v>
          </cell>
          <cell r="B16" t="str">
            <v>Nhân công bậc 5,0/7 - Nhóm 1</v>
          </cell>
          <cell r="C16" t="str">
            <v>công</v>
          </cell>
          <cell r="D16">
            <v>1.94</v>
          </cell>
        </row>
        <row r="16">
          <cell r="F16">
            <v>340776.315789474</v>
          </cell>
        </row>
        <row r="17">
          <cell r="A17" t="str">
            <v>N1557</v>
          </cell>
          <cell r="B17" t="str">
            <v>Nhân công bậc 5,5/7 - Nhóm 1</v>
          </cell>
          <cell r="C17" t="str">
            <v>công</v>
          </cell>
          <cell r="D17">
            <v>2.12</v>
          </cell>
        </row>
        <row r="17">
          <cell r="F17">
            <v>372394.736842105</v>
          </cell>
        </row>
        <row r="18">
          <cell r="A18" t="str">
            <v>N1607</v>
          </cell>
          <cell r="B18" t="str">
            <v>Nhân công bậc 6,0/7 - Nhóm 1</v>
          </cell>
          <cell r="C18" t="str">
            <v>công</v>
          </cell>
          <cell r="D18">
            <v>2.3</v>
          </cell>
        </row>
        <row r="18">
          <cell r="F18">
            <v>404013.157894737</v>
          </cell>
        </row>
        <row r="19">
          <cell r="A19" t="str">
            <v>N1657</v>
          </cell>
          <cell r="B19" t="str">
            <v>Nhân công bậc 6,5/7 - Nhóm 1</v>
          </cell>
          <cell r="C19" t="str">
            <v>công</v>
          </cell>
          <cell r="D19">
            <v>2.505</v>
          </cell>
        </row>
        <row r="19">
          <cell r="F19">
            <v>440023.02631579</v>
          </cell>
        </row>
        <row r="20">
          <cell r="A20" t="str">
            <v>N1707</v>
          </cell>
          <cell r="B20" t="str">
            <v>Nhân công bậc 7,0/7 - Nhóm 1</v>
          </cell>
          <cell r="C20" t="str">
            <v>công</v>
          </cell>
          <cell r="D20">
            <v>2.71</v>
          </cell>
        </row>
        <row r="20">
          <cell r="F20">
            <v>476032.894736842</v>
          </cell>
        </row>
        <row r="21">
          <cell r="B21" t="str">
            <v>Công nhân xây dựng - Nhóm 2 
- Công tác xây dựng không thuộc nhóm I, nhóm III, nhóm IV</v>
          </cell>
        </row>
        <row r="22">
          <cell r="A22" t="str">
            <v>N2107</v>
          </cell>
          <cell r="B22" t="str">
            <v>Nhân công bậc 1,0/7 - Nhóm 2</v>
          </cell>
          <cell r="C22" t="str">
            <v>công</v>
          </cell>
          <cell r="D22">
            <v>1</v>
          </cell>
        </row>
        <row r="22">
          <cell r="F22">
            <v>189473.684210526</v>
          </cell>
        </row>
        <row r="23">
          <cell r="A23" t="str">
            <v>N2157</v>
          </cell>
          <cell r="B23" t="str">
            <v>Nhân công bậc 1,5/7 - Nhóm 2</v>
          </cell>
          <cell r="C23" t="str">
            <v>công</v>
          </cell>
          <cell r="D23">
            <v>1.09</v>
          </cell>
        </row>
        <row r="23">
          <cell r="F23">
            <v>206526.315789474</v>
          </cell>
        </row>
        <row r="24">
          <cell r="A24" t="str">
            <v>N2207</v>
          </cell>
          <cell r="B24" t="str">
            <v>Nhân công bậc 2,0/7 - Nhóm 2</v>
          </cell>
          <cell r="C24" t="str">
            <v>công</v>
          </cell>
          <cell r="D24">
            <v>1.18</v>
          </cell>
        </row>
        <row r="24">
          <cell r="F24">
            <v>223578.947368421</v>
          </cell>
        </row>
        <row r="25">
          <cell r="A25" t="str">
            <v>N2257</v>
          </cell>
          <cell r="B25" t="str">
            <v>Nhân công bậc 2,5/7 - Nhóm 2</v>
          </cell>
          <cell r="C25" t="str">
            <v>công</v>
          </cell>
          <cell r="D25">
            <v>1.285</v>
          </cell>
        </row>
        <row r="25">
          <cell r="F25">
            <v>243473.684210526</v>
          </cell>
        </row>
        <row r="26">
          <cell r="A26" t="str">
            <v>N2307</v>
          </cell>
          <cell r="B26" t="str">
            <v>Nhân công bậc 3,0/7 - Nhóm 2</v>
          </cell>
          <cell r="C26" t="str">
            <v>công</v>
          </cell>
          <cell r="D26">
            <v>1.39</v>
          </cell>
        </row>
        <row r="26">
          <cell r="F26">
            <v>263368.421052632</v>
          </cell>
        </row>
        <row r="27">
          <cell r="A27" t="str">
            <v>N2357</v>
          </cell>
          <cell r="B27" t="str">
            <v>Nhân công bậc 3,5/7 - Nhóm 2</v>
          </cell>
          <cell r="C27" t="str">
            <v>công</v>
          </cell>
          <cell r="D27">
            <v>1.52</v>
          </cell>
          <cell r="E27">
            <v>288000</v>
          </cell>
          <cell r="F27">
            <v>288000</v>
          </cell>
        </row>
        <row r="28">
          <cell r="A28" t="str">
            <v>N2377</v>
          </cell>
          <cell r="B28" t="str">
            <v>Nhân công bậc 3,7/7 - Nhóm 2</v>
          </cell>
          <cell r="C28" t="str">
            <v>công</v>
          </cell>
          <cell r="D28">
            <v>1.572</v>
          </cell>
        </row>
        <row r="28">
          <cell r="F28">
            <v>297852.631578947</v>
          </cell>
        </row>
        <row r="29">
          <cell r="A29" t="str">
            <v>N2407</v>
          </cell>
          <cell r="B29" t="str">
            <v>Nhân công bậc 4,0/7 - Nhóm 2</v>
          </cell>
          <cell r="C29" t="str">
            <v>công</v>
          </cell>
          <cell r="D29">
            <v>1.65</v>
          </cell>
        </row>
        <row r="29">
          <cell r="F29">
            <v>312631.578947368</v>
          </cell>
        </row>
        <row r="30">
          <cell r="A30" t="str">
            <v>N2457</v>
          </cell>
          <cell r="B30" t="str">
            <v>Nhân công bậc 4,5/7 - Nhóm 2</v>
          </cell>
          <cell r="C30" t="str">
            <v>công</v>
          </cell>
          <cell r="D30">
            <v>1.795</v>
          </cell>
        </row>
        <row r="30">
          <cell r="F30">
            <v>340105.263157895</v>
          </cell>
        </row>
        <row r="31">
          <cell r="A31" t="str">
            <v>N2507</v>
          </cell>
          <cell r="B31" t="str">
            <v>Nhân công bậc 5,0/7 - Nhóm 2</v>
          </cell>
          <cell r="C31" t="str">
            <v>công</v>
          </cell>
          <cell r="D31">
            <v>1.94</v>
          </cell>
        </row>
        <row r="31">
          <cell r="F31">
            <v>367578.947368421</v>
          </cell>
        </row>
        <row r="32">
          <cell r="A32" t="str">
            <v>N2557</v>
          </cell>
          <cell r="B32" t="str">
            <v>Nhân công bậc 5,5/7 - Nhóm 2</v>
          </cell>
          <cell r="C32" t="str">
            <v>công</v>
          </cell>
          <cell r="D32">
            <v>2.12</v>
          </cell>
        </row>
        <row r="32">
          <cell r="F32">
            <v>401684.210526316</v>
          </cell>
        </row>
        <row r="33">
          <cell r="A33" t="str">
            <v>N2607</v>
          </cell>
          <cell r="B33" t="str">
            <v>Nhân công bậc 6,0/7 - Nhóm 2</v>
          </cell>
          <cell r="C33" t="str">
            <v>công</v>
          </cell>
          <cell r="D33">
            <v>2.3</v>
          </cell>
        </row>
        <row r="33">
          <cell r="F33">
            <v>435789.473684211</v>
          </cell>
        </row>
        <row r="34">
          <cell r="A34" t="str">
            <v>N2657</v>
          </cell>
          <cell r="B34" t="str">
            <v>Nhân công bậc 6,5/7 - Nhóm 2</v>
          </cell>
          <cell r="C34" t="str">
            <v>công</v>
          </cell>
          <cell r="D34">
            <v>2.505</v>
          </cell>
        </row>
        <row r="34">
          <cell r="F34">
            <v>474631.578947368</v>
          </cell>
        </row>
        <row r="35">
          <cell r="A35" t="str">
            <v>N2707</v>
          </cell>
          <cell r="B35" t="str">
            <v>Nhân công bậc 7,0/7 - Nhóm 2</v>
          </cell>
          <cell r="C35" t="str">
            <v>công</v>
          </cell>
          <cell r="D35">
            <v>2.71</v>
          </cell>
        </row>
        <row r="35">
          <cell r="F35">
            <v>513473.684210526</v>
          </cell>
        </row>
        <row r="36">
          <cell r="B36" t="str">
            <v>Công nhân xây dựng - Nhóm 3 
- Công tác lắp đặt, sửa chữa máy và thiết bị công trình xây dựng, công nghệ xây dựng</v>
          </cell>
        </row>
        <row r="37">
          <cell r="A37" t="str">
            <v>N3107</v>
          </cell>
          <cell r="B37" t="str">
            <v>Nhân công bậc 1,0/7 - Nhóm 3</v>
          </cell>
          <cell r="C37" t="str">
            <v>công</v>
          </cell>
          <cell r="D37">
            <v>1</v>
          </cell>
        </row>
        <row r="37">
          <cell r="F37">
            <v>191447.368421053</v>
          </cell>
        </row>
        <row r="38">
          <cell r="A38" t="str">
            <v>N3157</v>
          </cell>
          <cell r="B38" t="str">
            <v>Nhân công bậc 1,5/7 - Nhóm 3</v>
          </cell>
          <cell r="C38" t="str">
            <v>công</v>
          </cell>
          <cell r="D38">
            <v>1.09</v>
          </cell>
        </row>
        <row r="38">
          <cell r="F38">
            <v>208677.631578947</v>
          </cell>
        </row>
        <row r="39">
          <cell r="A39" t="str">
            <v>N3207</v>
          </cell>
          <cell r="B39" t="str">
            <v>Nhân công bậc 2,0/7 - Nhóm 3</v>
          </cell>
          <cell r="C39" t="str">
            <v>công</v>
          </cell>
          <cell r="D39">
            <v>1.18</v>
          </cell>
        </row>
        <row r="39">
          <cell r="F39">
            <v>225907.894736842</v>
          </cell>
        </row>
        <row r="40">
          <cell r="A40" t="str">
            <v>N3257</v>
          </cell>
          <cell r="B40" t="str">
            <v>Nhân công bậc 2,5/7 - Nhóm 3</v>
          </cell>
          <cell r="C40" t="str">
            <v>công</v>
          </cell>
          <cell r="D40">
            <v>1.285</v>
          </cell>
        </row>
        <row r="40">
          <cell r="F40">
            <v>246009.868421053</v>
          </cell>
        </row>
        <row r="41">
          <cell r="A41" t="str">
            <v>N3307</v>
          </cell>
          <cell r="B41" t="str">
            <v>Nhân công bậc 3,0/7 - Nhóm 3</v>
          </cell>
          <cell r="C41" t="str">
            <v>công</v>
          </cell>
          <cell r="D41">
            <v>1.39</v>
          </cell>
        </row>
        <row r="41">
          <cell r="F41">
            <v>266111.842105263</v>
          </cell>
        </row>
        <row r="42">
          <cell r="A42" t="str">
            <v>N3357</v>
          </cell>
          <cell r="B42" t="str">
            <v>Nhân công bậc 3,5/7 - Nhóm 3</v>
          </cell>
          <cell r="C42" t="str">
            <v>công</v>
          </cell>
          <cell r="D42">
            <v>1.52</v>
          </cell>
          <cell r="E42">
            <v>291000</v>
          </cell>
          <cell r="F42">
            <v>291000</v>
          </cell>
        </row>
        <row r="43">
          <cell r="A43" t="str">
            <v>N3407</v>
          </cell>
          <cell r="B43" t="str">
            <v>Nhân công bậc 4,0/7 - Nhóm 3</v>
          </cell>
          <cell r="C43" t="str">
            <v>công</v>
          </cell>
          <cell r="D43">
            <v>1.65</v>
          </cell>
        </row>
        <row r="43">
          <cell r="F43">
            <v>315888.157894737</v>
          </cell>
        </row>
        <row r="44">
          <cell r="A44" t="str">
            <v>N3457</v>
          </cell>
          <cell r="B44" t="str">
            <v>Nhân công bậc 4,5/7 - Nhóm 3</v>
          </cell>
          <cell r="C44" t="str">
            <v>công</v>
          </cell>
          <cell r="D44">
            <v>1.795</v>
          </cell>
        </row>
        <row r="44">
          <cell r="F44">
            <v>343648.02631579</v>
          </cell>
        </row>
        <row r="45">
          <cell r="A45" t="str">
            <v>N3507</v>
          </cell>
          <cell r="B45" t="str">
            <v>Nhân công bậc 5,0/7 - Nhóm 3</v>
          </cell>
          <cell r="C45" t="str">
            <v>công</v>
          </cell>
          <cell r="D45">
            <v>1.94</v>
          </cell>
        </row>
        <row r="45">
          <cell r="F45">
            <v>371407.894736842</v>
          </cell>
        </row>
        <row r="46">
          <cell r="A46" t="str">
            <v>N3557</v>
          </cell>
          <cell r="B46" t="str">
            <v>Nhân công bậc 5,5/7 - Nhóm 3</v>
          </cell>
          <cell r="C46" t="str">
            <v>công</v>
          </cell>
          <cell r="D46">
            <v>2.12</v>
          </cell>
        </row>
        <row r="46">
          <cell r="F46">
            <v>405868.421052632</v>
          </cell>
        </row>
        <row r="47">
          <cell r="A47" t="str">
            <v>N3607</v>
          </cell>
          <cell r="B47" t="str">
            <v>Nhân công bậc 6,0/7 - Nhóm 3</v>
          </cell>
          <cell r="C47" t="str">
            <v>công</v>
          </cell>
          <cell r="D47">
            <v>2.3</v>
          </cell>
        </row>
        <row r="47">
          <cell r="F47">
            <v>440328.947368421</v>
          </cell>
        </row>
        <row r="48">
          <cell r="A48" t="str">
            <v>N3657</v>
          </cell>
          <cell r="B48" t="str">
            <v>Nhân công bậc 6,5/7 - Nhóm 3</v>
          </cell>
          <cell r="C48" t="str">
            <v>công</v>
          </cell>
          <cell r="D48">
            <v>2.505</v>
          </cell>
        </row>
        <row r="48">
          <cell r="F48">
            <v>479575.657894737</v>
          </cell>
        </row>
        <row r="49">
          <cell r="A49" t="str">
            <v>N3707</v>
          </cell>
          <cell r="B49" t="str">
            <v>Nhân công bậc 7,0/7 - Nhóm 3</v>
          </cell>
          <cell r="C49" t="str">
            <v>công</v>
          </cell>
          <cell r="D49">
            <v>2.71</v>
          </cell>
        </row>
        <row r="49">
          <cell r="F49">
            <v>518822.368421053</v>
          </cell>
        </row>
        <row r="50">
          <cell r="B50" t="str">
            <v>Công nhân xây dựng - Nhóm 4
- Công tác vận hành máy và thiết bị thi công xây dựng</v>
          </cell>
        </row>
        <row r="51">
          <cell r="A51" t="str">
            <v>N4107</v>
          </cell>
          <cell r="B51" t="str">
            <v>Nhân công bậc 1,0/7 - Nhóm 4</v>
          </cell>
          <cell r="C51" t="str">
            <v>công</v>
          </cell>
          <cell r="D51">
            <v>1</v>
          </cell>
        </row>
        <row r="51">
          <cell r="F51">
            <v>192763.157894737</v>
          </cell>
        </row>
        <row r="52">
          <cell r="A52" t="str">
            <v>N4157</v>
          </cell>
          <cell r="B52" t="str">
            <v>Nhân công bậc 1,5/7 - Nhóm 4</v>
          </cell>
          <cell r="C52" t="str">
            <v>công</v>
          </cell>
          <cell r="D52">
            <v>1.09</v>
          </cell>
        </row>
        <row r="52">
          <cell r="F52">
            <v>210111.842105263</v>
          </cell>
        </row>
        <row r="53">
          <cell r="A53" t="str">
            <v>N4207</v>
          </cell>
          <cell r="B53" t="str">
            <v>Nhân công bậc 2,0/7 - Nhóm 4</v>
          </cell>
          <cell r="C53" t="str">
            <v>công</v>
          </cell>
          <cell r="D53">
            <v>1.18</v>
          </cell>
        </row>
        <row r="53">
          <cell r="F53">
            <v>227460.526315789</v>
          </cell>
        </row>
        <row r="54">
          <cell r="A54" t="str">
            <v>N4257</v>
          </cell>
          <cell r="B54" t="str">
            <v>Nhân công bậc 2,5/7 - Nhóm 4</v>
          </cell>
          <cell r="C54" t="str">
            <v>công</v>
          </cell>
          <cell r="D54">
            <v>1.285</v>
          </cell>
        </row>
        <row r="54">
          <cell r="F54">
            <v>247700.657894737</v>
          </cell>
        </row>
        <row r="55">
          <cell r="A55" t="str">
            <v>N4307</v>
          </cell>
          <cell r="B55" t="str">
            <v>Nhân công bậc 3,0/7 - Nhóm 4</v>
          </cell>
          <cell r="C55" t="str">
            <v>công</v>
          </cell>
          <cell r="D55">
            <v>1.39</v>
          </cell>
        </row>
        <row r="55">
          <cell r="F55">
            <v>267940.789473684</v>
          </cell>
        </row>
        <row r="56">
          <cell r="A56" t="str">
            <v>N4357</v>
          </cell>
          <cell r="B56" t="str">
            <v>Nhân công bậc 3,5/7 - Nhóm 4</v>
          </cell>
          <cell r="C56" t="str">
            <v>công</v>
          </cell>
          <cell r="D56">
            <v>1.52</v>
          </cell>
          <cell r="E56">
            <v>293000</v>
          </cell>
          <cell r="F56">
            <v>293000</v>
          </cell>
        </row>
        <row r="57">
          <cell r="A57" t="str">
            <v>N4407</v>
          </cell>
          <cell r="B57" t="str">
            <v>Nhân công bậc 4,0/7 - Nhóm 4</v>
          </cell>
          <cell r="C57" t="str">
            <v>công</v>
          </cell>
          <cell r="D57">
            <v>1.65</v>
          </cell>
        </row>
        <row r="57">
          <cell r="F57">
            <v>318059.210526316</v>
          </cell>
        </row>
        <row r="58">
          <cell r="A58" t="str">
            <v>N4457</v>
          </cell>
          <cell r="B58" t="str">
            <v>Nhân công bậc 4,5/7 - Nhóm 4</v>
          </cell>
          <cell r="C58" t="str">
            <v>công</v>
          </cell>
          <cell r="D58">
            <v>1.795</v>
          </cell>
        </row>
        <row r="58">
          <cell r="F58">
            <v>346009.868421053</v>
          </cell>
        </row>
        <row r="59">
          <cell r="A59" t="str">
            <v>N4507</v>
          </cell>
          <cell r="B59" t="str">
            <v>Nhân công bậc 5,0/7 - Nhóm 4</v>
          </cell>
          <cell r="C59" t="str">
            <v>công</v>
          </cell>
          <cell r="D59">
            <v>1.94</v>
          </cell>
        </row>
        <row r="59">
          <cell r="F59">
            <v>373960.52631579</v>
          </cell>
        </row>
        <row r="60">
          <cell r="A60" t="str">
            <v>N4557</v>
          </cell>
          <cell r="B60" t="str">
            <v>Nhân công bậc 5,5/7 - Nhóm 4</v>
          </cell>
          <cell r="C60" t="str">
            <v>công</v>
          </cell>
          <cell r="D60">
            <v>2.12</v>
          </cell>
        </row>
        <row r="60">
          <cell r="F60">
            <v>408657.894736842</v>
          </cell>
        </row>
        <row r="61">
          <cell r="A61" t="str">
            <v>N4607</v>
          </cell>
          <cell r="B61" t="str">
            <v>Nhân công bậc 6,0/7 - Nhóm 4</v>
          </cell>
          <cell r="C61" t="str">
            <v>công</v>
          </cell>
          <cell r="D61">
            <v>2.3</v>
          </cell>
        </row>
        <row r="61">
          <cell r="F61">
            <v>443355.263157895</v>
          </cell>
        </row>
        <row r="62">
          <cell r="A62" t="str">
            <v>N4657</v>
          </cell>
          <cell r="B62" t="str">
            <v>Nhân công bậc 6,5/7 - Nhóm 4</v>
          </cell>
          <cell r="C62" t="str">
            <v>công</v>
          </cell>
          <cell r="D62">
            <v>2.505</v>
          </cell>
        </row>
        <row r="62">
          <cell r="F62">
            <v>482871.710526316</v>
          </cell>
        </row>
        <row r="63">
          <cell r="A63" t="str">
            <v>N4707</v>
          </cell>
          <cell r="B63" t="str">
            <v>Nhân công bậc 7,0/7 - Nhóm 4</v>
          </cell>
          <cell r="C63" t="str">
            <v>công</v>
          </cell>
          <cell r="D63">
            <v>2.71</v>
          </cell>
        </row>
        <row r="63">
          <cell r="F63">
            <v>522388.157894737</v>
          </cell>
        </row>
        <row r="64">
          <cell r="B64" t="str">
            <v>Lái xe các loại</v>
          </cell>
        </row>
        <row r="65">
          <cell r="B65" t="str">
            <v>Nhóm 4</v>
          </cell>
        </row>
        <row r="66">
          <cell r="A66" t="str">
            <v>NLX414</v>
          </cell>
          <cell r="B66" t="str">
            <v>Lái xe bậc 1,0/4 - Nhóm 4</v>
          </cell>
          <cell r="C66" t="str">
            <v>công</v>
          </cell>
          <cell r="D66">
            <v>1</v>
          </cell>
        </row>
        <row r="66">
          <cell r="F66">
            <v>248305.084745763</v>
          </cell>
        </row>
        <row r="67">
          <cell r="A67" t="str">
            <v>NLX424</v>
          </cell>
          <cell r="B67" t="str">
            <v>Lái xe bậc 2,0/4 - Nhóm 4</v>
          </cell>
          <cell r="C67" t="str">
            <v>công</v>
          </cell>
          <cell r="D67">
            <v>1.18</v>
          </cell>
          <cell r="E67">
            <v>293000</v>
          </cell>
          <cell r="F67">
            <v>293000</v>
          </cell>
        </row>
        <row r="68">
          <cell r="A68" t="str">
            <v>NLX434</v>
          </cell>
          <cell r="B68" t="str">
            <v>Lái xe bậc 3,0/4 - Nhóm 4</v>
          </cell>
          <cell r="C68" t="str">
            <v>công</v>
          </cell>
          <cell r="D68">
            <v>1.4</v>
          </cell>
        </row>
        <row r="68">
          <cell r="F68">
            <v>347627.118644068</v>
          </cell>
        </row>
        <row r="69">
          <cell r="A69" t="str">
            <v>NLX444</v>
          </cell>
          <cell r="B69" t="str">
            <v>Lái xe bậc 4,0/4 - Nhóm 4</v>
          </cell>
          <cell r="C69" t="str">
            <v>công</v>
          </cell>
          <cell r="D69">
            <v>1.65</v>
          </cell>
        </row>
        <row r="69">
          <cell r="F69">
            <v>409703.389830509</v>
          </cell>
        </row>
        <row r="70">
          <cell r="B70" t="str">
            <v>Kỹ sư</v>
          </cell>
        </row>
        <row r="71">
          <cell r="A71" t="str">
            <v>NK108</v>
          </cell>
          <cell r="B71" t="str">
            <v>Kỹ sư bậc 1,0/8</v>
          </cell>
          <cell r="C71" t="str">
            <v>công</v>
          </cell>
          <cell r="D71">
            <v>1</v>
          </cell>
        </row>
        <row r="71">
          <cell r="F71">
            <v>214285.714285714</v>
          </cell>
        </row>
        <row r="72">
          <cell r="A72" t="str">
            <v>NK208</v>
          </cell>
          <cell r="B72" t="str">
            <v>Kỹ sư bậc 2,0/8</v>
          </cell>
          <cell r="C72" t="str">
            <v>công</v>
          </cell>
          <cell r="D72">
            <v>1.13</v>
          </cell>
        </row>
        <row r="72">
          <cell r="F72">
            <v>242142.857142857</v>
          </cell>
        </row>
        <row r="73">
          <cell r="A73" t="str">
            <v>NK258</v>
          </cell>
          <cell r="B73" t="str">
            <v>Kỹ sư bậc 2,5/8</v>
          </cell>
          <cell r="C73" t="str">
            <v>công</v>
          </cell>
          <cell r="D73">
            <v>1.195</v>
          </cell>
        </row>
        <row r="73">
          <cell r="F73">
            <v>256071.428571429</v>
          </cell>
        </row>
        <row r="74">
          <cell r="A74" t="str">
            <v>NK308</v>
          </cell>
          <cell r="B74" t="str">
            <v>Kỹ sư bậc 3,0/8</v>
          </cell>
          <cell r="C74" t="str">
            <v>công</v>
          </cell>
          <cell r="D74">
            <v>1.26</v>
          </cell>
        </row>
        <row r="74">
          <cell r="F74">
            <v>270000</v>
          </cell>
        </row>
        <row r="75">
          <cell r="A75" t="str">
            <v>NK358</v>
          </cell>
          <cell r="B75" t="str">
            <v>Kỹ sư bậc 3,5/8</v>
          </cell>
          <cell r="C75" t="str">
            <v>công</v>
          </cell>
          <cell r="D75">
            <v>1.33</v>
          </cell>
        </row>
        <row r="75">
          <cell r="F75">
            <v>285000</v>
          </cell>
        </row>
        <row r="76">
          <cell r="A76" t="str">
            <v>NK408</v>
          </cell>
          <cell r="B76" t="str">
            <v>Kỹ sư bậc 4,0/8</v>
          </cell>
          <cell r="C76" t="str">
            <v>công</v>
          </cell>
          <cell r="D76">
            <v>1.4</v>
          </cell>
          <cell r="E76">
            <v>300000</v>
          </cell>
          <cell r="F76">
            <v>300000</v>
          </cell>
        </row>
        <row r="77">
          <cell r="A77" t="str">
            <v>NK458</v>
          </cell>
          <cell r="B77" t="str">
            <v>Kỹ sư bậc 4,5/8</v>
          </cell>
          <cell r="C77" t="str">
            <v>công</v>
          </cell>
          <cell r="D77">
            <v>1.465</v>
          </cell>
        </row>
        <row r="77">
          <cell r="F77">
            <v>313928.571428571</v>
          </cell>
        </row>
        <row r="78">
          <cell r="A78" t="str">
            <v>NK508</v>
          </cell>
          <cell r="B78" t="str">
            <v>Kỹ sư bậc 5,0/8</v>
          </cell>
          <cell r="C78" t="str">
            <v>công</v>
          </cell>
          <cell r="D78">
            <v>1.53</v>
          </cell>
        </row>
        <row r="78">
          <cell r="F78">
            <v>327857.142857143</v>
          </cell>
        </row>
        <row r="79">
          <cell r="A79" t="str">
            <v>NK558</v>
          </cell>
          <cell r="B79" t="str">
            <v>Kỹ sư bậc 5,5/8</v>
          </cell>
          <cell r="C79" t="str">
            <v>công</v>
          </cell>
          <cell r="D79">
            <v>1.595</v>
          </cell>
        </row>
        <row r="79">
          <cell r="F79">
            <v>341785.714285714</v>
          </cell>
        </row>
        <row r="80">
          <cell r="A80" t="str">
            <v>NK608</v>
          </cell>
          <cell r="B80" t="str">
            <v>Kỹ sư bậc 6,0/8</v>
          </cell>
          <cell r="C80" t="str">
            <v>công</v>
          </cell>
          <cell r="D80">
            <v>1.66</v>
          </cell>
        </row>
        <row r="80">
          <cell r="F80">
            <v>355714.285714286</v>
          </cell>
        </row>
        <row r="81">
          <cell r="A81" t="str">
            <v>NK658</v>
          </cell>
          <cell r="B81" t="str">
            <v>Kỹ sư bậc 6,5/8</v>
          </cell>
          <cell r="C81" t="str">
            <v>công</v>
          </cell>
          <cell r="D81">
            <v>1.725</v>
          </cell>
        </row>
        <row r="81">
          <cell r="F81">
            <v>369642.857142857</v>
          </cell>
        </row>
        <row r="82">
          <cell r="A82" t="str">
            <v>NK708</v>
          </cell>
          <cell r="B82" t="str">
            <v>Kỹ sư bậc 7,0/8</v>
          </cell>
          <cell r="C82" t="str">
            <v>công</v>
          </cell>
          <cell r="D82">
            <v>1.79</v>
          </cell>
        </row>
        <row r="82">
          <cell r="F82">
            <v>383571.428571429</v>
          </cell>
        </row>
        <row r="83">
          <cell r="A83" t="str">
            <v>NK758</v>
          </cell>
          <cell r="B83" t="str">
            <v>Kỹ sư bậc 7,5/8</v>
          </cell>
          <cell r="C83" t="str">
            <v>công</v>
          </cell>
          <cell r="D83">
            <v>1.86</v>
          </cell>
        </row>
        <row r="83">
          <cell r="F83">
            <v>398571.428571429</v>
          </cell>
        </row>
        <row r="84">
          <cell r="A84" t="str">
            <v>NK808</v>
          </cell>
          <cell r="B84" t="str">
            <v>Kỹ sư bậc 8,0/8</v>
          </cell>
          <cell r="C84" t="str">
            <v>công</v>
          </cell>
          <cell r="D84">
            <v>1.93</v>
          </cell>
        </row>
        <row r="84">
          <cell r="F84">
            <v>413571.428571429</v>
          </cell>
        </row>
        <row r="85">
          <cell r="B85" t="str">
            <v>Nghệ nhân</v>
          </cell>
        </row>
        <row r="86">
          <cell r="A86" t="str">
            <v>NN102</v>
          </cell>
          <cell r="B86" t="str">
            <v>Nghệ nhân 1,0/2</v>
          </cell>
          <cell r="C86" t="str">
            <v>công</v>
          </cell>
          <cell r="D86">
            <v>1</v>
          </cell>
        </row>
        <row r="86">
          <cell r="F86">
            <v>0</v>
          </cell>
        </row>
        <row r="87">
          <cell r="A87" t="str">
            <v>NN152</v>
          </cell>
          <cell r="B87" t="str">
            <v>Nghệ nhân 1,5/2</v>
          </cell>
          <cell r="C87" t="str">
            <v>công</v>
          </cell>
          <cell r="D87">
            <v>1.04</v>
          </cell>
          <cell r="E87">
            <v>0</v>
          </cell>
          <cell r="F87">
            <v>0</v>
          </cell>
        </row>
        <row r="88">
          <cell r="A88" t="str">
            <v>NN122</v>
          </cell>
          <cell r="B88" t="str">
            <v>Nghệ nhân 2,0/2</v>
          </cell>
          <cell r="C88" t="str">
            <v>công</v>
          </cell>
          <cell r="D88">
            <v>1.08</v>
          </cell>
        </row>
        <row r="88">
          <cell r="F88">
            <v>0</v>
          </cell>
        </row>
        <row r="89">
          <cell r="B89" t="str">
            <v>Thuyền trưởng</v>
          </cell>
        </row>
        <row r="90">
          <cell r="A90" t="str">
            <v>NTT112</v>
          </cell>
          <cell r="B90" t="str">
            <v>Thuyền trưởng 1,0/2</v>
          </cell>
          <cell r="C90" t="str">
            <v>công</v>
          </cell>
          <cell r="D90">
            <v>1</v>
          </cell>
        </row>
        <row r="90">
          <cell r="F90">
            <v>0</v>
          </cell>
        </row>
        <row r="91">
          <cell r="A91" t="str">
            <v>NTT152</v>
          </cell>
          <cell r="B91" t="str">
            <v>Thuyền trưởng 1,5/2</v>
          </cell>
          <cell r="C91" t="str">
            <v>công</v>
          </cell>
          <cell r="D91">
            <v>1.025</v>
          </cell>
          <cell r="E91">
            <v>0</v>
          </cell>
          <cell r="F91">
            <v>0</v>
          </cell>
        </row>
        <row r="92">
          <cell r="A92" t="str">
            <v>NTT122</v>
          </cell>
          <cell r="B92" t="str">
            <v>Thuyền trưởng 2,0/2</v>
          </cell>
          <cell r="C92" t="str">
            <v>công</v>
          </cell>
          <cell r="D92">
            <v>1.05</v>
          </cell>
        </row>
        <row r="92">
          <cell r="F92">
            <v>0</v>
          </cell>
        </row>
        <row r="93">
          <cell r="B93" t="str">
            <v>Thuyền phó</v>
          </cell>
        </row>
        <row r="94">
          <cell r="A94" t="str">
            <v>NTP112</v>
          </cell>
          <cell r="B94" t="str">
            <v>Thuyền phó 1,0/2</v>
          </cell>
          <cell r="C94" t="str">
            <v>công</v>
          </cell>
          <cell r="D94">
            <v>1</v>
          </cell>
        </row>
        <row r="94">
          <cell r="F94">
            <v>0</v>
          </cell>
        </row>
        <row r="95">
          <cell r="A95" t="str">
            <v>NTP152</v>
          </cell>
          <cell r="B95" t="str">
            <v>Thuyền phó 1,5/2</v>
          </cell>
          <cell r="C95" t="str">
            <v>công</v>
          </cell>
          <cell r="D95">
            <v>1.025</v>
          </cell>
          <cell r="E95">
            <v>0</v>
          </cell>
          <cell r="F95">
            <v>0</v>
          </cell>
        </row>
        <row r="96">
          <cell r="A96" t="str">
            <v>NTP122</v>
          </cell>
          <cell r="B96" t="str">
            <v>Thuyền phó 2,0/2</v>
          </cell>
          <cell r="C96" t="str">
            <v>công</v>
          </cell>
          <cell r="D96">
            <v>1.05</v>
          </cell>
        </row>
        <row r="96">
          <cell r="F96">
            <v>0</v>
          </cell>
        </row>
        <row r="97">
          <cell r="B97" t="str">
            <v>Thủy thủ, thợ máy, thợ điện</v>
          </cell>
        </row>
        <row r="98">
          <cell r="A98" t="str">
            <v>NTT114</v>
          </cell>
          <cell r="B98" t="str">
            <v>Thuỷ thủ, thợ máy 1,0/4</v>
          </cell>
          <cell r="C98" t="str">
            <v>công</v>
          </cell>
          <cell r="D98">
            <v>1</v>
          </cell>
        </row>
        <row r="98">
          <cell r="F98">
            <v>0</v>
          </cell>
        </row>
        <row r="99">
          <cell r="A99" t="str">
            <v>NTT124</v>
          </cell>
          <cell r="B99" t="str">
            <v>Thuỷ thủ, thợ máy, thợ điện 2,0/4</v>
          </cell>
          <cell r="C99" t="str">
            <v>công</v>
          </cell>
          <cell r="D99">
            <v>1.13</v>
          </cell>
          <cell r="E99">
            <v>0</v>
          </cell>
          <cell r="F99">
            <v>0</v>
          </cell>
        </row>
        <row r="100">
          <cell r="A100" t="str">
            <v>NTT134</v>
          </cell>
          <cell r="B100" t="str">
            <v>Thuỷ thủ, thợ máy 3,0/4</v>
          </cell>
          <cell r="C100" t="str">
            <v>công</v>
          </cell>
          <cell r="D100">
            <v>1.3</v>
          </cell>
        </row>
        <row r="100">
          <cell r="F100">
            <v>0</v>
          </cell>
        </row>
        <row r="101">
          <cell r="A101" t="str">
            <v>NTT144</v>
          </cell>
          <cell r="B101" t="str">
            <v>Thuỷ thủ, thợ máy 4,0/4</v>
          </cell>
          <cell r="C101" t="str">
            <v>công</v>
          </cell>
          <cell r="D101">
            <v>1.47</v>
          </cell>
        </row>
        <row r="101">
          <cell r="F101">
            <v>0</v>
          </cell>
        </row>
        <row r="102">
          <cell r="B102" t="str">
            <v>Máy trưởng, máy I, máy II, điện trưởng, kỹ thuật viên cuốc I, kỹ thuật viên cuốc II tàu sông</v>
          </cell>
        </row>
        <row r="103">
          <cell r="A103" t="str">
            <v>NMT102S</v>
          </cell>
          <cell r="B103" t="str">
            <v>Máy trưởng 1,0/2</v>
          </cell>
          <cell r="C103" t="str">
            <v>công</v>
          </cell>
          <cell r="D103">
            <v>1</v>
          </cell>
        </row>
        <row r="103">
          <cell r="F103">
            <v>0</v>
          </cell>
        </row>
        <row r="104">
          <cell r="A104" t="str">
            <v>NMT152S</v>
          </cell>
          <cell r="B104" t="str">
            <v>Máy trưởng 1,5/2 (tàu sông)</v>
          </cell>
          <cell r="C104" t="str">
            <v>công</v>
          </cell>
          <cell r="D104">
            <v>1.03</v>
          </cell>
          <cell r="E104">
            <v>0</v>
          </cell>
          <cell r="F104">
            <v>0</v>
          </cell>
        </row>
        <row r="105">
          <cell r="A105" t="str">
            <v>NMT122S</v>
          </cell>
          <cell r="B105" t="str">
            <v>Máy trưởng 2,0/2</v>
          </cell>
          <cell r="C105" t="str">
            <v>công</v>
          </cell>
          <cell r="D105">
            <v>1.06</v>
          </cell>
        </row>
        <row r="105">
          <cell r="F105">
            <v>0</v>
          </cell>
        </row>
        <row r="106">
          <cell r="A106" t="str">
            <v>NMI102S</v>
          </cell>
          <cell r="B106" t="str">
            <v>Máy I 1,0/2</v>
          </cell>
          <cell r="C106" t="str">
            <v>công</v>
          </cell>
          <cell r="D106">
            <v>1</v>
          </cell>
        </row>
        <row r="106">
          <cell r="F106">
            <v>0</v>
          </cell>
        </row>
        <row r="107">
          <cell r="A107" t="str">
            <v>NMI152S</v>
          </cell>
          <cell r="B107" t="str">
            <v>Máy I 1,5/2</v>
          </cell>
          <cell r="C107" t="str">
            <v>công</v>
          </cell>
          <cell r="D107">
            <v>1.03</v>
          </cell>
        </row>
        <row r="107">
          <cell r="F107">
            <v>0</v>
          </cell>
        </row>
        <row r="108">
          <cell r="A108" t="str">
            <v>NMI122S</v>
          </cell>
          <cell r="B108" t="str">
            <v>Máy I 2,0/2</v>
          </cell>
          <cell r="C108" t="str">
            <v>công</v>
          </cell>
          <cell r="D108">
            <v>1.06</v>
          </cell>
        </row>
        <row r="108">
          <cell r="F108">
            <v>0</v>
          </cell>
        </row>
        <row r="109">
          <cell r="A109" t="str">
            <v>NMII102S</v>
          </cell>
          <cell r="B109" t="str">
            <v>Máy II 1,0/2</v>
          </cell>
          <cell r="C109" t="str">
            <v>công</v>
          </cell>
          <cell r="D109">
            <v>1</v>
          </cell>
        </row>
        <row r="109">
          <cell r="F109">
            <v>0</v>
          </cell>
        </row>
        <row r="110">
          <cell r="A110" t="str">
            <v>NMII152S</v>
          </cell>
          <cell r="B110" t="str">
            <v>Máy II 1,5/2</v>
          </cell>
          <cell r="C110" t="str">
            <v>công</v>
          </cell>
          <cell r="D110">
            <v>1.03</v>
          </cell>
        </row>
        <row r="110">
          <cell r="F110">
            <v>0</v>
          </cell>
        </row>
        <row r="111">
          <cell r="A111" t="str">
            <v>NMII122S</v>
          </cell>
          <cell r="B111" t="str">
            <v>Máy II 2,0/2</v>
          </cell>
          <cell r="C111" t="str">
            <v>công</v>
          </cell>
          <cell r="D111">
            <v>1.06</v>
          </cell>
        </row>
        <row r="111">
          <cell r="F111">
            <v>0</v>
          </cell>
        </row>
        <row r="112">
          <cell r="A112" t="str">
            <v>NDT102S</v>
          </cell>
          <cell r="B112" t="str">
            <v>Điện trưởng 1,0/2</v>
          </cell>
          <cell r="C112" t="str">
            <v>công</v>
          </cell>
          <cell r="D112">
            <v>1</v>
          </cell>
        </row>
        <row r="112">
          <cell r="F112">
            <v>0</v>
          </cell>
        </row>
        <row r="113">
          <cell r="A113" t="str">
            <v>NDT152S</v>
          </cell>
          <cell r="B113" t="str">
            <v>Điện trưởng 1,5/2</v>
          </cell>
          <cell r="C113" t="str">
            <v>công</v>
          </cell>
          <cell r="D113">
            <v>1.03</v>
          </cell>
        </row>
        <row r="113">
          <cell r="F113">
            <v>0</v>
          </cell>
        </row>
        <row r="114">
          <cell r="A114" t="str">
            <v>NDT122S</v>
          </cell>
          <cell r="B114" t="str">
            <v>Điện trưởng 2,0/2</v>
          </cell>
          <cell r="C114" t="str">
            <v>công</v>
          </cell>
          <cell r="D114">
            <v>1.06</v>
          </cell>
        </row>
        <row r="114">
          <cell r="F114">
            <v>0</v>
          </cell>
        </row>
        <row r="115">
          <cell r="A115" t="str">
            <v>NKTVI102S</v>
          </cell>
          <cell r="B115" t="str">
            <v>Kỹ thuật viên cuốc I 1,0/2</v>
          </cell>
          <cell r="C115" t="str">
            <v>công</v>
          </cell>
          <cell r="D115">
            <v>1</v>
          </cell>
        </row>
        <row r="115">
          <cell r="F115">
            <v>0</v>
          </cell>
        </row>
        <row r="116">
          <cell r="A116" t="str">
            <v>NKTVI152S</v>
          </cell>
          <cell r="B116" t="str">
            <v>Kỹ thuật viên cuốc I 1,5/2</v>
          </cell>
          <cell r="C116" t="str">
            <v>công</v>
          </cell>
          <cell r="D116">
            <v>1.03</v>
          </cell>
        </row>
        <row r="116">
          <cell r="F116">
            <v>0</v>
          </cell>
        </row>
        <row r="117">
          <cell r="A117" t="str">
            <v>NKTVI122S</v>
          </cell>
          <cell r="B117" t="str">
            <v>Kỹ thuật viên cuốc I 2,0/2</v>
          </cell>
          <cell r="C117" t="str">
            <v>công</v>
          </cell>
          <cell r="D117">
            <v>1.06</v>
          </cell>
        </row>
        <row r="117">
          <cell r="F117">
            <v>0</v>
          </cell>
        </row>
        <row r="118">
          <cell r="A118" t="str">
            <v>NKTVII102S</v>
          </cell>
          <cell r="B118" t="str">
            <v>Kỹ thuật viên cuốc II 1,0/2</v>
          </cell>
          <cell r="C118" t="str">
            <v>công</v>
          </cell>
          <cell r="D118">
            <v>1</v>
          </cell>
        </row>
        <row r="118">
          <cell r="F118">
            <v>0</v>
          </cell>
        </row>
        <row r="119">
          <cell r="A119" t="str">
            <v>NKTVII152S</v>
          </cell>
          <cell r="B119" t="str">
            <v>Kỹ thuật viên cuốc II 1,5/2</v>
          </cell>
          <cell r="C119" t="str">
            <v>công</v>
          </cell>
          <cell r="D119">
            <v>1.03</v>
          </cell>
        </row>
        <row r="119">
          <cell r="F119">
            <v>0</v>
          </cell>
        </row>
        <row r="120">
          <cell r="A120" t="str">
            <v>NKTVII122S</v>
          </cell>
          <cell r="B120" t="str">
            <v>Kỹ thuật viên cuốc II 2,0/2</v>
          </cell>
          <cell r="C120" t="str">
            <v>công</v>
          </cell>
          <cell r="D120">
            <v>1.06</v>
          </cell>
        </row>
        <row r="120">
          <cell r="F120">
            <v>0</v>
          </cell>
        </row>
        <row r="121">
          <cell r="B121" t="str">
            <v>Máy trưởng, máy I, máy II, điện trưởng, kỹ thuật viên cuốc I, kỹ thuật viên cuốc II tàu biển</v>
          </cell>
        </row>
        <row r="122">
          <cell r="A122" t="str">
            <v>NMT102B</v>
          </cell>
          <cell r="B122" t="str">
            <v>Máy trưởng 1,0/2</v>
          </cell>
          <cell r="C122" t="str">
            <v>công</v>
          </cell>
          <cell r="D122">
            <v>1</v>
          </cell>
        </row>
        <row r="122">
          <cell r="F122">
            <v>0</v>
          </cell>
        </row>
        <row r="123">
          <cell r="A123" t="str">
            <v>NMT152B</v>
          </cell>
          <cell r="B123" t="str">
            <v>Máy trưởng 1,5/2 (tàu biển)</v>
          </cell>
          <cell r="C123" t="str">
            <v>công</v>
          </cell>
          <cell r="D123">
            <v>1.02</v>
          </cell>
          <cell r="E123">
            <v>0</v>
          </cell>
          <cell r="F123">
            <v>0</v>
          </cell>
        </row>
        <row r="124">
          <cell r="A124" t="str">
            <v>NMT122B</v>
          </cell>
          <cell r="B124" t="str">
            <v>Máy trưởng 2,0/2</v>
          </cell>
          <cell r="C124" t="str">
            <v>công</v>
          </cell>
          <cell r="D124">
            <v>1.04</v>
          </cell>
        </row>
        <row r="124">
          <cell r="F124">
            <v>0</v>
          </cell>
        </row>
        <row r="125">
          <cell r="A125" t="str">
            <v>NMI102B</v>
          </cell>
          <cell r="B125" t="str">
            <v>Máy I 1,0/2</v>
          </cell>
          <cell r="C125" t="str">
            <v>công</v>
          </cell>
          <cell r="D125">
            <v>1</v>
          </cell>
        </row>
        <row r="125">
          <cell r="F125">
            <v>0</v>
          </cell>
        </row>
        <row r="126">
          <cell r="A126" t="str">
            <v>NMI152B</v>
          </cell>
          <cell r="B126" t="str">
            <v>Máy I 1,5/2</v>
          </cell>
          <cell r="C126" t="str">
            <v>công</v>
          </cell>
          <cell r="D126">
            <v>1.02</v>
          </cell>
          <cell r="E126">
            <v>0</v>
          </cell>
          <cell r="F126">
            <v>0</v>
          </cell>
        </row>
        <row r="127">
          <cell r="A127" t="str">
            <v>NMI122B</v>
          </cell>
          <cell r="B127" t="str">
            <v>Máy I 2,0/2</v>
          </cell>
          <cell r="C127" t="str">
            <v>công</v>
          </cell>
          <cell r="D127">
            <v>1.04</v>
          </cell>
        </row>
        <row r="127">
          <cell r="F127">
            <v>0</v>
          </cell>
        </row>
        <row r="128">
          <cell r="A128" t="str">
            <v>NMII102B</v>
          </cell>
          <cell r="B128" t="str">
            <v>Máy II 1,0/2</v>
          </cell>
          <cell r="C128" t="str">
            <v>công</v>
          </cell>
          <cell r="D128">
            <v>1</v>
          </cell>
        </row>
        <row r="128">
          <cell r="F128">
            <v>0</v>
          </cell>
        </row>
        <row r="129">
          <cell r="A129" t="str">
            <v>NMII152B</v>
          </cell>
          <cell r="B129" t="str">
            <v>Máy II 1,5/2</v>
          </cell>
          <cell r="C129" t="str">
            <v>công</v>
          </cell>
          <cell r="D129">
            <v>1.02</v>
          </cell>
          <cell r="E129">
            <v>0</v>
          </cell>
          <cell r="F129">
            <v>0</v>
          </cell>
        </row>
        <row r="130">
          <cell r="A130" t="str">
            <v>NMII122B</v>
          </cell>
          <cell r="B130" t="str">
            <v>Máy II 2,0/2</v>
          </cell>
          <cell r="C130" t="str">
            <v>công</v>
          </cell>
          <cell r="D130">
            <v>1.04</v>
          </cell>
        </row>
        <row r="130">
          <cell r="F130">
            <v>0</v>
          </cell>
        </row>
        <row r="131">
          <cell r="A131" t="str">
            <v>NDT102B</v>
          </cell>
          <cell r="B131" t="str">
            <v>Điện trưởng 1,0/2</v>
          </cell>
          <cell r="C131" t="str">
            <v>công</v>
          </cell>
          <cell r="D131">
            <v>1</v>
          </cell>
        </row>
        <row r="131">
          <cell r="F131">
            <v>0</v>
          </cell>
        </row>
        <row r="132">
          <cell r="A132" t="str">
            <v>NDT152B</v>
          </cell>
          <cell r="B132" t="str">
            <v>Điện trưởng 1,5/2</v>
          </cell>
          <cell r="C132" t="str">
            <v>công</v>
          </cell>
          <cell r="D132">
            <v>1.02</v>
          </cell>
          <cell r="E132">
            <v>0</v>
          </cell>
          <cell r="F132">
            <v>0</v>
          </cell>
        </row>
        <row r="133">
          <cell r="A133" t="str">
            <v>NDT122B</v>
          </cell>
          <cell r="B133" t="str">
            <v>Điện trưởng 2,0/2</v>
          </cell>
          <cell r="C133" t="str">
            <v>công</v>
          </cell>
          <cell r="D133">
            <v>1.04</v>
          </cell>
        </row>
        <row r="133">
          <cell r="F133">
            <v>0</v>
          </cell>
        </row>
        <row r="134">
          <cell r="A134" t="str">
            <v>NKTVI102B</v>
          </cell>
          <cell r="B134" t="str">
            <v>Kỹ thuật viên cuốc I 1,0/2</v>
          </cell>
          <cell r="C134" t="str">
            <v>công</v>
          </cell>
          <cell r="D134">
            <v>1</v>
          </cell>
        </row>
        <row r="134">
          <cell r="F134">
            <v>0</v>
          </cell>
        </row>
        <row r="135">
          <cell r="A135" t="str">
            <v>NKTVI152B</v>
          </cell>
          <cell r="B135" t="str">
            <v>Kỹ thuật viên cuốc I 1,5/2</v>
          </cell>
          <cell r="C135" t="str">
            <v>công</v>
          </cell>
          <cell r="D135">
            <v>1.02</v>
          </cell>
          <cell r="E135">
            <v>0</v>
          </cell>
          <cell r="F135">
            <v>0</v>
          </cell>
        </row>
        <row r="136">
          <cell r="A136" t="str">
            <v>NKTVI122B</v>
          </cell>
          <cell r="B136" t="str">
            <v>Kỹ thuật viên cuốc I 2,0/2</v>
          </cell>
          <cell r="C136" t="str">
            <v>công</v>
          </cell>
          <cell r="D136">
            <v>1.04</v>
          </cell>
        </row>
        <row r="136">
          <cell r="F136">
            <v>0</v>
          </cell>
        </row>
        <row r="137">
          <cell r="A137" t="str">
            <v>NKTVII102B</v>
          </cell>
          <cell r="B137" t="str">
            <v>Kỹ thuật viên cuốc II 1,0/2</v>
          </cell>
          <cell r="C137" t="str">
            <v>công</v>
          </cell>
          <cell r="D137">
            <v>1</v>
          </cell>
        </row>
        <row r="137">
          <cell r="F137">
            <v>0</v>
          </cell>
        </row>
        <row r="138">
          <cell r="A138" t="str">
            <v>NKTVII152B</v>
          </cell>
          <cell r="B138" t="str">
            <v>Kỹ thuật viên cuốc II 1,5/2</v>
          </cell>
          <cell r="C138" t="str">
            <v>công</v>
          </cell>
          <cell r="D138">
            <v>1.02</v>
          </cell>
          <cell r="E138">
            <v>0</v>
          </cell>
          <cell r="F138">
            <v>0</v>
          </cell>
        </row>
        <row r="139">
          <cell r="A139" t="str">
            <v>NKTVII122B</v>
          </cell>
          <cell r="B139" t="str">
            <v>Kỹ thuật viên cuốc II 2,0/2</v>
          </cell>
          <cell r="C139" t="str">
            <v>công</v>
          </cell>
          <cell r="D139">
            <v>1.04</v>
          </cell>
        </row>
        <row r="139">
          <cell r="F139">
            <v>0</v>
          </cell>
        </row>
        <row r="140">
          <cell r="B140" t="str">
            <v>Thợ lặn</v>
          </cell>
        </row>
        <row r="141">
          <cell r="A141" t="str">
            <v>NTL104</v>
          </cell>
          <cell r="B141" t="str">
            <v>Thợ lặn 1,0/4</v>
          </cell>
          <cell r="C141" t="str">
            <v>công</v>
          </cell>
          <cell r="D141">
            <v>1</v>
          </cell>
        </row>
        <row r="141">
          <cell r="F141">
            <v>0</v>
          </cell>
        </row>
        <row r="142">
          <cell r="A142" t="str">
            <v>NTL204</v>
          </cell>
          <cell r="B142" t="str">
            <v>Thợ lặn 2,0/4</v>
          </cell>
          <cell r="C142" t="str">
            <v>công</v>
          </cell>
          <cell r="D142">
            <v>1.1</v>
          </cell>
          <cell r="E142">
            <v>0</v>
          </cell>
          <cell r="F142">
            <v>0</v>
          </cell>
        </row>
        <row r="143">
          <cell r="A143" t="str">
            <v>NTL304</v>
          </cell>
          <cell r="B143" t="str">
            <v>Thợ lặn 3,0/4</v>
          </cell>
          <cell r="C143" t="str">
            <v>công</v>
          </cell>
          <cell r="D143">
            <v>1.24</v>
          </cell>
        </row>
        <row r="143">
          <cell r="F143">
            <v>0</v>
          </cell>
        </row>
        <row r="144">
          <cell r="A144" t="str">
            <v>NTL404</v>
          </cell>
          <cell r="B144" t="str">
            <v>Thợ lặn 4,0/4</v>
          </cell>
          <cell r="C144" t="str">
            <v>công</v>
          </cell>
          <cell r="D144">
            <v>1.39</v>
          </cell>
        </row>
        <row r="144">
          <cell r="F144">
            <v>0</v>
          </cell>
        </row>
        <row r="145">
          <cell r="A145" t="str">
            <v>NTL1</v>
          </cell>
          <cell r="B145" t="str">
            <v>Thợ lặn cấp I</v>
          </cell>
          <cell r="C145" t="str">
            <v>công</v>
          </cell>
        </row>
        <row r="145">
          <cell r="F145">
            <v>0</v>
          </cell>
        </row>
        <row r="146">
          <cell r="A146" t="str">
            <v>NTL204G</v>
          </cell>
          <cell r="B146" t="str">
            <v>Thợ lặn bậc 2/4</v>
          </cell>
          <cell r="C146" t="str">
            <v>giờ</v>
          </cell>
        </row>
        <row r="146">
          <cell r="F146">
            <v>0</v>
          </cell>
        </row>
        <row r="147">
          <cell r="B147" t="str">
            <v>Nhân công DVCI Đô thị</v>
          </cell>
        </row>
        <row r="148">
          <cell r="A148" t="str">
            <v>N1307CI</v>
          </cell>
          <cell r="B148" t="str">
            <v>Nhân công bậc 3,0/7 - Nhóm 1 công ích</v>
          </cell>
          <cell r="C148" t="str">
            <v>công</v>
          </cell>
        </row>
        <row r="149">
          <cell r="A149" t="str">
            <v>N1357CI</v>
          </cell>
          <cell r="B149" t="str">
            <v>Nhân công bậc 3,5/7 - Nhóm 1 công ích</v>
          </cell>
          <cell r="C149" t="str">
            <v>công</v>
          </cell>
        </row>
        <row r="150">
          <cell r="A150" t="str">
            <v>N1407CI</v>
          </cell>
          <cell r="B150" t="str">
            <v>Nhân công bậc 4,0/7 - Nhóm 1 công ích</v>
          </cell>
          <cell r="C150" t="str">
            <v>công</v>
          </cell>
        </row>
        <row r="151">
          <cell r="A151" t="str">
            <v>N1457CI</v>
          </cell>
          <cell r="B151" t="str">
            <v>Nhân công bậc 4,5/7 - Nhóm 1 công ích</v>
          </cell>
          <cell r="C151" t="str">
            <v>công</v>
          </cell>
        </row>
        <row r="152">
          <cell r="A152" t="str">
            <v>N1507CI</v>
          </cell>
          <cell r="B152" t="str">
            <v>Nhân công bậc 5,0/7 - Nhóm 1 công ích</v>
          </cell>
          <cell r="C152" t="str">
            <v>công</v>
          </cell>
        </row>
        <row r="153">
          <cell r="A153" t="str">
            <v>N1557CI</v>
          </cell>
          <cell r="B153" t="str">
            <v>Nhân công bậc 5,5/7 - Nhóm 1 công ích</v>
          </cell>
          <cell r="C153" t="str">
            <v>công</v>
          </cell>
        </row>
        <row r="154">
          <cell r="A154" t="str">
            <v>N1607CI</v>
          </cell>
          <cell r="B154" t="str">
            <v>Nhân công bậc 6,0/7 - Nhóm 1 công ích</v>
          </cell>
          <cell r="C154" t="str">
            <v>công</v>
          </cell>
        </row>
        <row r="155">
          <cell r="A155" t="str">
            <v>N2307CI</v>
          </cell>
          <cell r="B155" t="str">
            <v>Nhân công bậc 3,0/7 - Nhóm 2 công ích</v>
          </cell>
          <cell r="C155" t="str">
            <v>công</v>
          </cell>
        </row>
        <row r="156">
          <cell r="A156" t="str">
            <v>N2357CI</v>
          </cell>
          <cell r="B156" t="str">
            <v>Nhân công bậc 3,5/7 - Nhóm 2 công ích</v>
          </cell>
          <cell r="C156" t="str">
            <v>công</v>
          </cell>
        </row>
        <row r="157">
          <cell r="A157" t="str">
            <v>N2407CI</v>
          </cell>
          <cell r="B157" t="str">
            <v>Nhân công bậc 4,0/7 - Nhóm 2 công ích</v>
          </cell>
          <cell r="C157" t="str">
            <v>công</v>
          </cell>
        </row>
        <row r="158">
          <cell r="A158" t="str">
            <v>N2457CI</v>
          </cell>
          <cell r="B158" t="str">
            <v>Nhân công bậc 4,5/7 - Nhóm 2 công ích</v>
          </cell>
          <cell r="C158" t="str">
            <v>công</v>
          </cell>
        </row>
        <row r="159">
          <cell r="A159" t="str">
            <v>N2507CI</v>
          </cell>
          <cell r="B159" t="str">
            <v>Nhân công bậc 5,0/7 - Nhóm 2 công ích</v>
          </cell>
          <cell r="C159" t="str">
            <v>công</v>
          </cell>
        </row>
        <row r="160">
          <cell r="A160" t="str">
            <v>N2557CI</v>
          </cell>
          <cell r="B160" t="str">
            <v>Nhân công bậc 5,5/7 - Nhóm 2 công ích</v>
          </cell>
          <cell r="C160" t="str">
            <v>công</v>
          </cell>
        </row>
        <row r="161">
          <cell r="A161" t="str">
            <v>N2607CI</v>
          </cell>
          <cell r="B161" t="str">
            <v>Nhân công bậc 6,0/7 - Nhóm 2 công ích</v>
          </cell>
          <cell r="C161" t="str">
            <v>công</v>
          </cell>
        </row>
        <row r="162">
          <cell r="A162" t="str">
            <v>N3307CI</v>
          </cell>
          <cell r="B162" t="str">
            <v>Nhân công bậc 3,0/7 - Nhóm 3 công ích</v>
          </cell>
          <cell r="C162" t="str">
            <v>công</v>
          </cell>
        </row>
        <row r="163">
          <cell r="A163" t="str">
            <v>N3357CI</v>
          </cell>
          <cell r="B163" t="str">
            <v>Nhân công bậc 3,5/7 - Nhóm 3 công ích</v>
          </cell>
          <cell r="C163" t="str">
            <v>công</v>
          </cell>
        </row>
        <row r="164">
          <cell r="A164" t="str">
            <v>N3407CI</v>
          </cell>
          <cell r="B164" t="str">
            <v>Nhân công bậc 4,0/7 - Nhóm 3 công ích</v>
          </cell>
          <cell r="C164" t="str">
            <v>công</v>
          </cell>
        </row>
        <row r="165">
          <cell r="A165" t="str">
            <v>N3457CI</v>
          </cell>
          <cell r="B165" t="str">
            <v>Nhân công bậc 4,5/7 - Nhóm 3 công ích</v>
          </cell>
          <cell r="C165" t="str">
            <v>công</v>
          </cell>
        </row>
        <row r="166">
          <cell r="A166" t="str">
            <v>N3507CI</v>
          </cell>
          <cell r="B166" t="str">
            <v>Nhân công bậc 5,0/7 - Nhóm 3 công ích</v>
          </cell>
          <cell r="C166" t="str">
            <v>công</v>
          </cell>
        </row>
        <row r="167">
          <cell r="A167" t="str">
            <v>N3557CI</v>
          </cell>
          <cell r="B167" t="str">
            <v>Nhân công bậc 5,5/7 - Nhóm 3 công ích</v>
          </cell>
          <cell r="C167" t="str">
            <v>công</v>
          </cell>
        </row>
        <row r="168">
          <cell r="A168" t="str">
            <v>N3607CI</v>
          </cell>
          <cell r="B168" t="str">
            <v>Nhân công bậc 6,0/7 - Nhóm 3 công ích</v>
          </cell>
          <cell r="C168" t="str">
            <v>công</v>
          </cell>
        </row>
        <row r="169">
          <cell r="A169" t="str">
            <v>NK308CI</v>
          </cell>
          <cell r="B169" t="str">
            <v>Kỹ sư bậc 3,0/8 công ích</v>
          </cell>
          <cell r="C169" t="str">
            <v>công</v>
          </cell>
        </row>
        <row r="170">
          <cell r="A170" t="str">
            <v>NK408CI</v>
          </cell>
          <cell r="B170" t="str">
            <v>Kỹ sư bậc 4,0/8 công ích</v>
          </cell>
          <cell r="C170" t="str">
            <v>công</v>
          </cell>
        </row>
        <row r="171">
          <cell r="A171" t="str">
            <v>NK508CI</v>
          </cell>
          <cell r="B171" t="str">
            <v>Kỹ sư bậc 5,0/8 công ích</v>
          </cell>
          <cell r="C171" t="str">
            <v>công</v>
          </cell>
        </row>
        <row r="172">
          <cell r="A172" t="str">
            <v>NK508CI</v>
          </cell>
          <cell r="B172" t="str">
            <v>Kỹ sư bậc 5,0/8 công ích</v>
          </cell>
          <cell r="C172" t="str">
            <v>công</v>
          </cell>
        </row>
        <row r="173">
          <cell r="A173" t="str">
            <v>NK508CI</v>
          </cell>
          <cell r="B173" t="str">
            <v>Kỹ sư bậc 7,0/8 công ích</v>
          </cell>
          <cell r="C173" t="str">
            <v>công</v>
          </cell>
        </row>
        <row r="174">
          <cell r="A174" t="str">
            <v>NK508CI</v>
          </cell>
          <cell r="B174" t="str">
            <v>Kỹ sư bậc 8,0/8 công ích</v>
          </cell>
          <cell r="C174" t="str">
            <v>công</v>
          </cell>
        </row>
        <row r="175">
          <cell r="A175" t="str">
            <v>NLX1104</v>
          </cell>
          <cell r="B175" t="str">
            <v>Lái xe bậc 1,0/4 - Nhóm I</v>
          </cell>
          <cell r="C175" t="str">
            <v>công</v>
          </cell>
        </row>
        <row r="176">
          <cell r="A176" t="str">
            <v>NLX1204</v>
          </cell>
          <cell r="B176" t="str">
            <v>Lái xe bậc 2,0/4 - Nhóm I</v>
          </cell>
          <cell r="C176" t="str">
            <v>công</v>
          </cell>
        </row>
        <row r="177">
          <cell r="A177" t="str">
            <v>NLX1304</v>
          </cell>
          <cell r="B177" t="str">
            <v>Lái xe bậc 3,0/4 - Nhóm I</v>
          </cell>
          <cell r="C177" t="str">
            <v>công</v>
          </cell>
        </row>
        <row r="178">
          <cell r="A178" t="str">
            <v>NLX2104</v>
          </cell>
          <cell r="B178" t="str">
            <v>Lái xe bậc 1,0/4 - Nhóm II</v>
          </cell>
          <cell r="C178" t="str">
            <v>công</v>
          </cell>
        </row>
        <row r="179">
          <cell r="A179" t="str">
            <v>NLX2204</v>
          </cell>
          <cell r="B179" t="str">
            <v>Lái xe bậc 2,0/4 - Nhóm II</v>
          </cell>
          <cell r="C179" t="str">
            <v>công</v>
          </cell>
        </row>
        <row r="180">
          <cell r="A180" t="str">
            <v>NLX2304</v>
          </cell>
          <cell r="B180" t="str">
            <v>Lái xe bậc 3,0/4 - Nhóm II</v>
          </cell>
          <cell r="C180" t="str">
            <v>công</v>
          </cell>
        </row>
        <row r="181">
          <cell r="A181" t="str">
            <v>NLX3104</v>
          </cell>
          <cell r="B181" t="str">
            <v>Lái xe bậc 1,0/4 - Nhóm III</v>
          </cell>
          <cell r="C181" t="str">
            <v>công</v>
          </cell>
        </row>
        <row r="182">
          <cell r="A182" t="str">
            <v>NLX3204</v>
          </cell>
          <cell r="B182" t="str">
            <v>Lái xe bậc 2,0/4 - Nhóm III</v>
          </cell>
          <cell r="C182" t="str">
            <v>công</v>
          </cell>
        </row>
        <row r="183">
          <cell r="A183" t="str">
            <v>NLX3304</v>
          </cell>
          <cell r="B183" t="str">
            <v>Lái xe bậc 3,0/4 - Nhóm III</v>
          </cell>
          <cell r="C183" t="str">
            <v>công</v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NC_TT13_2021"/>
      <sheetName val="Ghi Chú"/>
      <sheetName val="DanhMucNC"/>
      <sheetName val="G8"/>
    </sheetNames>
    <sheetDataSet>
      <sheetData sheetId="0">
        <row r="1">
          <cell r="B1" t="str">
            <v>BẢNG TÍNH LƯƠNG NHÂN CÔNG</v>
          </cell>
        </row>
        <row r="2">
          <cell r="B2" t="str">
            <v>(Căn cứ theo Thông tư 13/2021/TT-BXD ngày 31/8/2021 của Bộ Xây dựng)</v>
          </cell>
        </row>
        <row r="4">
          <cell r="A4" t="str">
            <v>Mã</v>
          </cell>
          <cell r="B4" t="str">
            <v>Tên nhân công</v>
          </cell>
          <cell r="C4" t="str">
            <v>Đơn vị</v>
          </cell>
          <cell r="D4" t="str">
            <v>Hệ số HiCB</v>
          </cell>
          <cell r="E4" t="str">
            <v>Đơn giá bình quân V3</v>
          </cell>
          <cell r="F4" t="str">
            <v>Thành tiền V2</v>
          </cell>
        </row>
        <row r="5">
          <cell r="B5">
            <v>1</v>
          </cell>
          <cell r="C5">
            <v>2</v>
          </cell>
          <cell r="D5">
            <v>3</v>
          </cell>
          <cell r="E5">
            <v>4</v>
          </cell>
          <cell r="F5" t="str">
            <v>5=(4*3)/3</v>
          </cell>
        </row>
        <row r="6">
          <cell r="B6" t="str">
            <v>Công nhân xây dựng - Nhóm 1 
- Công tác phát cây, phá dỡ công trình, tháo dỡ kết cấu công trình, bộ phận máy móc, thiết bị công trình; 
- Công tác trồng cỏ các loại; 
- Công tác bốc xếp, vận chuyển vật tư, vật liệu, phụ kiện, cấu kiện xây dựng, phế thải xây dựng các loại; 
- Công tác đào, đắp, phá, bốc xúc, san, ủi, bơm, nạo vét, xói hút: bùn, đất, cát, đá, sỏi các loại, phế thải; 
- Công tác đóng gói vật liệu rời.</v>
          </cell>
        </row>
        <row r="7">
          <cell r="A7" t="str">
            <v>N1107</v>
          </cell>
          <cell r="B7" t="str">
            <v>Nhân công bậc 1,0/7 - Nhóm 1</v>
          </cell>
          <cell r="C7" t="str">
            <v>công</v>
          </cell>
          <cell r="D7">
            <v>1</v>
          </cell>
        </row>
        <row r="7">
          <cell r="F7">
            <v>169078.947368421</v>
          </cell>
        </row>
        <row r="8">
          <cell r="A8" t="str">
            <v>N1157</v>
          </cell>
          <cell r="B8" t="str">
            <v>Nhân công bậc 1,5/7 - Nhóm 1</v>
          </cell>
          <cell r="C8" t="str">
            <v>công</v>
          </cell>
          <cell r="D8">
            <v>1.09</v>
          </cell>
        </row>
        <row r="8">
          <cell r="F8">
            <v>184296.052631579</v>
          </cell>
        </row>
        <row r="9">
          <cell r="A9" t="str">
            <v>N1207</v>
          </cell>
          <cell r="B9" t="str">
            <v>Nhân công bậc 2,0/7 - Nhóm 1</v>
          </cell>
          <cell r="C9" t="str">
            <v>công</v>
          </cell>
          <cell r="D9">
            <v>1.18</v>
          </cell>
        </row>
        <row r="9">
          <cell r="F9">
            <v>199513.157894737</v>
          </cell>
        </row>
        <row r="10">
          <cell r="A10" t="str">
            <v>N1257</v>
          </cell>
          <cell r="B10" t="str">
            <v>Nhân công bậc 2,5/7 - Nhóm 1</v>
          </cell>
          <cell r="C10" t="str">
            <v>công</v>
          </cell>
          <cell r="D10">
            <v>1.285</v>
          </cell>
        </row>
        <row r="10">
          <cell r="F10">
            <v>217266.447368421</v>
          </cell>
        </row>
        <row r="11">
          <cell r="A11" t="str">
            <v>N1307</v>
          </cell>
          <cell r="B11" t="str">
            <v>Nhân công bậc 3,0/7 - Nhóm 1</v>
          </cell>
          <cell r="C11" t="str">
            <v>công</v>
          </cell>
          <cell r="D11">
            <v>1.39</v>
          </cell>
        </row>
        <row r="11">
          <cell r="F11">
            <v>235019.736842105</v>
          </cell>
        </row>
        <row r="12">
          <cell r="A12" t="str">
            <v>N1357</v>
          </cell>
          <cell r="B12" t="str">
            <v>Nhân công bậc 3,5/7 - Nhóm 1</v>
          </cell>
          <cell r="C12" t="str">
            <v>công</v>
          </cell>
          <cell r="D12">
            <v>1.52</v>
          </cell>
          <cell r="E12">
            <v>257000</v>
          </cell>
          <cell r="F12">
            <v>257000</v>
          </cell>
        </row>
        <row r="13">
          <cell r="A13" t="str">
            <v>N1377</v>
          </cell>
          <cell r="B13" t="str">
            <v>Nhân công bậc 3,7/7 - Nhóm 1</v>
          </cell>
          <cell r="C13" t="str">
            <v>công</v>
          </cell>
          <cell r="D13">
            <v>1.572</v>
          </cell>
        </row>
        <row r="13">
          <cell r="F13">
            <v>265792.105263158</v>
          </cell>
        </row>
        <row r="14">
          <cell r="A14" t="str">
            <v>N1407</v>
          </cell>
          <cell r="B14" t="str">
            <v>Nhân công bậc 4,0/7 - Nhóm 1</v>
          </cell>
          <cell r="C14" t="str">
            <v>công</v>
          </cell>
          <cell r="D14">
            <v>1.65</v>
          </cell>
        </row>
        <row r="14">
          <cell r="F14">
            <v>278980.263157895</v>
          </cell>
        </row>
        <row r="15">
          <cell r="A15" t="str">
            <v>N1457</v>
          </cell>
          <cell r="B15" t="str">
            <v>Nhân công bậc 4,5/7 - Nhóm 1</v>
          </cell>
          <cell r="C15" t="str">
            <v>công</v>
          </cell>
          <cell r="D15">
            <v>1.795</v>
          </cell>
        </row>
        <row r="15">
          <cell r="F15">
            <v>303496.710526316</v>
          </cell>
        </row>
        <row r="16">
          <cell r="A16" t="str">
            <v>N1507</v>
          </cell>
          <cell r="B16" t="str">
            <v>Nhân công bậc 5,0/7 - Nhóm 1</v>
          </cell>
          <cell r="C16" t="str">
            <v>công</v>
          </cell>
          <cell r="D16">
            <v>1.94</v>
          </cell>
        </row>
        <row r="16">
          <cell r="F16">
            <v>328013.157894737</v>
          </cell>
        </row>
        <row r="17">
          <cell r="A17" t="str">
            <v>N1557</v>
          </cell>
          <cell r="B17" t="str">
            <v>Nhân công bậc 5,5/7 - Nhóm 1</v>
          </cell>
          <cell r="C17" t="str">
            <v>công</v>
          </cell>
          <cell r="D17">
            <v>2.12</v>
          </cell>
        </row>
        <row r="17">
          <cell r="F17">
            <v>358447.368421053</v>
          </cell>
        </row>
        <row r="18">
          <cell r="A18" t="str">
            <v>N1607</v>
          </cell>
          <cell r="B18" t="str">
            <v>Nhân công bậc 6,0/7 - Nhóm 1</v>
          </cell>
          <cell r="C18" t="str">
            <v>công</v>
          </cell>
          <cell r="D18">
            <v>2.3</v>
          </cell>
        </row>
        <row r="18">
          <cell r="F18">
            <v>388881.578947368</v>
          </cell>
        </row>
        <row r="19">
          <cell r="A19" t="str">
            <v>N1657</v>
          </cell>
          <cell r="B19" t="str">
            <v>Nhân công bậc 6,5/7 - Nhóm 1</v>
          </cell>
          <cell r="C19" t="str">
            <v>công</v>
          </cell>
          <cell r="D19">
            <v>2.505</v>
          </cell>
        </row>
        <row r="19">
          <cell r="F19">
            <v>423542.763157895</v>
          </cell>
        </row>
        <row r="20">
          <cell r="A20" t="str">
            <v>N1707</v>
          </cell>
          <cell r="B20" t="str">
            <v>Nhân công bậc 7,0/7 - Nhóm 1</v>
          </cell>
          <cell r="C20" t="str">
            <v>công</v>
          </cell>
          <cell r="D20">
            <v>2.71</v>
          </cell>
        </row>
        <row r="20">
          <cell r="F20">
            <v>458203.947368421</v>
          </cell>
        </row>
        <row r="21">
          <cell r="B21" t="str">
            <v>Công nhân xây dựng - Nhóm 2 
- Công tác xây dựng không thuộc nhóm I, nhóm III, nhóm IV</v>
          </cell>
        </row>
        <row r="22">
          <cell r="A22" t="str">
            <v>N2107</v>
          </cell>
          <cell r="B22" t="str">
            <v>Nhân công bậc 1,0/7 - Nhóm 2</v>
          </cell>
          <cell r="C22" t="str">
            <v>công</v>
          </cell>
          <cell r="D22">
            <v>1</v>
          </cell>
        </row>
        <row r="22">
          <cell r="F22">
            <v>182894.736842105</v>
          </cell>
        </row>
        <row r="23">
          <cell r="A23" t="str">
            <v>N2157</v>
          </cell>
          <cell r="B23" t="str">
            <v>Nhân công bậc 1,5/7 - Nhóm 2</v>
          </cell>
          <cell r="C23" t="str">
            <v>công</v>
          </cell>
          <cell r="D23">
            <v>1.09</v>
          </cell>
        </row>
        <row r="23">
          <cell r="F23">
            <v>199355.263157895</v>
          </cell>
        </row>
        <row r="24">
          <cell r="A24" t="str">
            <v>N2207</v>
          </cell>
          <cell r="B24" t="str">
            <v>Nhân công bậc 2,0/7 - Nhóm 2</v>
          </cell>
          <cell r="C24" t="str">
            <v>công</v>
          </cell>
          <cell r="D24">
            <v>1.18</v>
          </cell>
        </row>
        <row r="24">
          <cell r="F24">
            <v>215815.789473684</v>
          </cell>
        </row>
        <row r="25">
          <cell r="A25" t="str">
            <v>N2257</v>
          </cell>
          <cell r="B25" t="str">
            <v>Nhân công bậc 2,5/7 - Nhóm 2</v>
          </cell>
          <cell r="C25" t="str">
            <v>công</v>
          </cell>
          <cell r="D25">
            <v>1.285</v>
          </cell>
        </row>
        <row r="25">
          <cell r="F25">
            <v>235019.736842105</v>
          </cell>
        </row>
        <row r="26">
          <cell r="A26" t="str">
            <v>N2307</v>
          </cell>
          <cell r="B26" t="str">
            <v>Nhân công bậc 3,0/7 - Nhóm 2</v>
          </cell>
          <cell r="C26" t="str">
            <v>công</v>
          </cell>
          <cell r="D26">
            <v>1.39</v>
          </cell>
        </row>
        <row r="26">
          <cell r="F26">
            <v>254223.684210526</v>
          </cell>
        </row>
        <row r="27">
          <cell r="A27" t="str">
            <v>N2357</v>
          </cell>
          <cell r="B27" t="str">
            <v>Nhân công bậc 3,5/7 - Nhóm 2</v>
          </cell>
          <cell r="C27" t="str">
            <v>công</v>
          </cell>
          <cell r="D27">
            <v>1.52</v>
          </cell>
          <cell r="E27">
            <v>278000</v>
          </cell>
          <cell r="F27">
            <v>278000</v>
          </cell>
        </row>
        <row r="28">
          <cell r="A28" t="str">
            <v>N2377</v>
          </cell>
          <cell r="B28" t="str">
            <v>Nhân công bậc 3,7/7 - Nhóm 2</v>
          </cell>
          <cell r="C28" t="str">
            <v>công</v>
          </cell>
          <cell r="D28">
            <v>1.572</v>
          </cell>
        </row>
        <row r="28">
          <cell r="F28">
            <v>287510.52631579</v>
          </cell>
        </row>
        <row r="29">
          <cell r="A29" t="str">
            <v>N2407</v>
          </cell>
          <cell r="B29" t="str">
            <v>Nhân công bậc 4,0/7 - Nhóm 2</v>
          </cell>
          <cell r="C29" t="str">
            <v>công</v>
          </cell>
          <cell r="D29">
            <v>1.65</v>
          </cell>
        </row>
        <row r="29">
          <cell r="F29">
            <v>301776.315789474</v>
          </cell>
        </row>
        <row r="30">
          <cell r="A30" t="str">
            <v>N2457</v>
          </cell>
          <cell r="B30" t="str">
            <v>Nhân công bậc 4,5/7 - Nhóm 2</v>
          </cell>
          <cell r="C30" t="str">
            <v>công</v>
          </cell>
          <cell r="D30">
            <v>1.795</v>
          </cell>
        </row>
        <row r="30">
          <cell r="F30">
            <v>328296.052631579</v>
          </cell>
        </row>
        <row r="31">
          <cell r="A31" t="str">
            <v>N2507</v>
          </cell>
          <cell r="B31" t="str">
            <v>Nhân công bậc 5,0/7 - Nhóm 2</v>
          </cell>
          <cell r="C31" t="str">
            <v>công</v>
          </cell>
          <cell r="D31">
            <v>1.94</v>
          </cell>
        </row>
        <row r="31">
          <cell r="F31">
            <v>354815.789473684</v>
          </cell>
        </row>
        <row r="32">
          <cell r="A32" t="str">
            <v>N2557</v>
          </cell>
          <cell r="B32" t="str">
            <v>Nhân công bậc 5,5/7 - Nhóm 2</v>
          </cell>
          <cell r="C32" t="str">
            <v>công</v>
          </cell>
          <cell r="D32">
            <v>2.12</v>
          </cell>
        </row>
        <row r="32">
          <cell r="F32">
            <v>387736.842105263</v>
          </cell>
        </row>
        <row r="33">
          <cell r="A33" t="str">
            <v>N2607</v>
          </cell>
          <cell r="B33" t="str">
            <v>Nhân công bậc 6,0/7 - Nhóm 2</v>
          </cell>
          <cell r="C33" t="str">
            <v>công</v>
          </cell>
          <cell r="D33">
            <v>2.3</v>
          </cell>
        </row>
        <row r="33">
          <cell r="F33">
            <v>420657.894736842</v>
          </cell>
        </row>
        <row r="34">
          <cell r="A34" t="str">
            <v>N2657</v>
          </cell>
          <cell r="B34" t="str">
            <v>Nhân công bậc 6,5/7 - Nhóm 2</v>
          </cell>
          <cell r="C34" t="str">
            <v>công</v>
          </cell>
          <cell r="D34">
            <v>2.505</v>
          </cell>
        </row>
        <row r="34">
          <cell r="F34">
            <v>458151.315789474</v>
          </cell>
        </row>
        <row r="35">
          <cell r="A35" t="str">
            <v>N2707</v>
          </cell>
          <cell r="B35" t="str">
            <v>Nhân công bậc 7,0/7 - Nhóm 2</v>
          </cell>
          <cell r="C35" t="str">
            <v>công</v>
          </cell>
          <cell r="D35">
            <v>2.71</v>
          </cell>
        </row>
        <row r="35">
          <cell r="F35">
            <v>495644.736842105</v>
          </cell>
        </row>
        <row r="36">
          <cell r="B36" t="str">
            <v>Công nhân xây dựng - Nhóm 3 
- Công tác lắp đặt, sửa chữa máy và thiết bị công trình xây dựng, công nghệ xây dựng</v>
          </cell>
        </row>
        <row r="37">
          <cell r="A37" t="str">
            <v>N3107</v>
          </cell>
          <cell r="B37" t="str">
            <v>Nhân công bậc 1,0/7 - Nhóm 3</v>
          </cell>
          <cell r="C37" t="str">
            <v>công</v>
          </cell>
          <cell r="D37">
            <v>1</v>
          </cell>
        </row>
        <row r="37">
          <cell r="F37">
            <v>183552.631578947</v>
          </cell>
        </row>
        <row r="38">
          <cell r="A38" t="str">
            <v>N3157</v>
          </cell>
          <cell r="B38" t="str">
            <v>Nhân công bậc 1,5/7 - Nhóm 3</v>
          </cell>
          <cell r="C38" t="str">
            <v>công</v>
          </cell>
          <cell r="D38">
            <v>1.09</v>
          </cell>
        </row>
        <row r="38">
          <cell r="F38">
            <v>200072.368421053</v>
          </cell>
        </row>
        <row r="39">
          <cell r="A39" t="str">
            <v>N3207</v>
          </cell>
          <cell r="B39" t="str">
            <v>Nhân công bậc 2,0/7 - Nhóm 3</v>
          </cell>
          <cell r="C39" t="str">
            <v>công</v>
          </cell>
          <cell r="D39">
            <v>1.18</v>
          </cell>
        </row>
        <row r="39">
          <cell r="F39">
            <v>216592.105263158</v>
          </cell>
        </row>
        <row r="40">
          <cell r="A40" t="str">
            <v>N3257</v>
          </cell>
          <cell r="B40" t="str">
            <v>Nhân công bậc 2,5/7 - Nhóm 3</v>
          </cell>
          <cell r="C40" t="str">
            <v>công</v>
          </cell>
          <cell r="D40">
            <v>1.285</v>
          </cell>
        </row>
        <row r="40">
          <cell r="F40">
            <v>235865.131578947</v>
          </cell>
        </row>
        <row r="41">
          <cell r="A41" t="str">
            <v>N3307</v>
          </cell>
          <cell r="B41" t="str">
            <v>Nhân công bậc 3,0/7 - Nhóm 3</v>
          </cell>
          <cell r="C41" t="str">
            <v>công</v>
          </cell>
          <cell r="D41">
            <v>1.39</v>
          </cell>
        </row>
        <row r="41">
          <cell r="F41">
            <v>255138.157894737</v>
          </cell>
        </row>
        <row r="42">
          <cell r="A42" t="str">
            <v>N3357</v>
          </cell>
          <cell r="B42" t="str">
            <v>Nhân công bậc 3,5/7 - Nhóm 3</v>
          </cell>
          <cell r="C42" t="str">
            <v>công</v>
          </cell>
          <cell r="D42">
            <v>1.52</v>
          </cell>
          <cell r="E42">
            <v>279000</v>
          </cell>
          <cell r="F42">
            <v>279000</v>
          </cell>
        </row>
        <row r="43">
          <cell r="A43" t="str">
            <v>N3407</v>
          </cell>
          <cell r="B43" t="str">
            <v>Nhân công bậc 4,0/7 - Nhóm 3</v>
          </cell>
          <cell r="C43" t="str">
            <v>công</v>
          </cell>
          <cell r="D43">
            <v>1.65</v>
          </cell>
        </row>
        <row r="43">
          <cell r="F43">
            <v>302861.842105263</v>
          </cell>
        </row>
        <row r="44">
          <cell r="A44" t="str">
            <v>N3457</v>
          </cell>
          <cell r="B44" t="str">
            <v>Nhân công bậc 4,5/7 - Nhóm 3</v>
          </cell>
          <cell r="C44" t="str">
            <v>công</v>
          </cell>
          <cell r="D44">
            <v>1.795</v>
          </cell>
        </row>
        <row r="44">
          <cell r="F44">
            <v>329476.973684211</v>
          </cell>
        </row>
        <row r="45">
          <cell r="A45" t="str">
            <v>N3507</v>
          </cell>
          <cell r="B45" t="str">
            <v>Nhân công bậc 5,0/7 - Nhóm 3</v>
          </cell>
          <cell r="C45" t="str">
            <v>công</v>
          </cell>
          <cell r="D45">
            <v>1.94</v>
          </cell>
        </row>
        <row r="45">
          <cell r="F45">
            <v>356092.105263158</v>
          </cell>
        </row>
        <row r="46">
          <cell r="A46" t="str">
            <v>N3557</v>
          </cell>
          <cell r="B46" t="str">
            <v>Nhân công bậc 5,5/7 - Nhóm 3</v>
          </cell>
          <cell r="C46" t="str">
            <v>công</v>
          </cell>
          <cell r="D46">
            <v>2.12</v>
          </cell>
        </row>
        <row r="46">
          <cell r="F46">
            <v>389131.578947368</v>
          </cell>
        </row>
        <row r="47">
          <cell r="A47" t="str">
            <v>N3607</v>
          </cell>
          <cell r="B47" t="str">
            <v>Nhân công bậc 6,0/7 - Nhóm 3</v>
          </cell>
          <cell r="C47" t="str">
            <v>công</v>
          </cell>
          <cell r="D47">
            <v>2.3</v>
          </cell>
        </row>
        <row r="47">
          <cell r="F47">
            <v>422171.052631579</v>
          </cell>
        </row>
        <row r="48">
          <cell r="A48" t="str">
            <v>N3657</v>
          </cell>
          <cell r="B48" t="str">
            <v>Nhân công bậc 6,5/7 - Nhóm 3</v>
          </cell>
          <cell r="C48" t="str">
            <v>công</v>
          </cell>
          <cell r="D48">
            <v>2.505</v>
          </cell>
        </row>
        <row r="48">
          <cell r="F48">
            <v>459799.342105263</v>
          </cell>
        </row>
        <row r="49">
          <cell r="A49" t="str">
            <v>N3707</v>
          </cell>
          <cell r="B49" t="str">
            <v>Nhân công bậc 7,0/7 - Nhóm 3</v>
          </cell>
          <cell r="C49" t="str">
            <v>công</v>
          </cell>
          <cell r="D49">
            <v>2.71</v>
          </cell>
        </row>
        <row r="49">
          <cell r="F49">
            <v>497427.631578947</v>
          </cell>
        </row>
        <row r="50">
          <cell r="B50" t="str">
            <v>Công nhân xây dựng - Nhóm 4
- Công tác vận hành máy và thiết bị thi công xây dựng</v>
          </cell>
        </row>
        <row r="51">
          <cell r="A51" t="str">
            <v>N4107</v>
          </cell>
          <cell r="B51" t="str">
            <v>Nhân công bậc 1,0/7 - Nhóm 4</v>
          </cell>
          <cell r="C51" t="str">
            <v>công</v>
          </cell>
          <cell r="D51">
            <v>1</v>
          </cell>
        </row>
        <row r="51">
          <cell r="F51">
            <v>184868.421052632</v>
          </cell>
        </row>
        <row r="52">
          <cell r="A52" t="str">
            <v>N4157</v>
          </cell>
          <cell r="B52" t="str">
            <v>Nhân công bậc 1,5/7 - Nhóm 4</v>
          </cell>
          <cell r="C52" t="str">
            <v>công</v>
          </cell>
          <cell r="D52">
            <v>1.09</v>
          </cell>
        </row>
        <row r="52">
          <cell r="F52">
            <v>201506.578947368</v>
          </cell>
        </row>
        <row r="53">
          <cell r="A53" t="str">
            <v>N4207</v>
          </cell>
          <cell r="B53" t="str">
            <v>Nhân công bậc 2,0/7 - Nhóm 4</v>
          </cell>
          <cell r="C53" t="str">
            <v>công</v>
          </cell>
          <cell r="D53">
            <v>1.18</v>
          </cell>
        </row>
        <row r="53">
          <cell r="F53">
            <v>218144.736842105</v>
          </cell>
        </row>
        <row r="54">
          <cell r="A54" t="str">
            <v>N4257</v>
          </cell>
          <cell r="B54" t="str">
            <v>Nhân công bậc 2,5/7 - Nhóm 4</v>
          </cell>
          <cell r="C54" t="str">
            <v>công</v>
          </cell>
          <cell r="D54">
            <v>1.285</v>
          </cell>
        </row>
        <row r="54">
          <cell r="F54">
            <v>237555.921052632</v>
          </cell>
        </row>
        <row r="55">
          <cell r="A55" t="str">
            <v>N4307</v>
          </cell>
          <cell r="B55" t="str">
            <v>Nhân công bậc 3,0/7 - Nhóm 4</v>
          </cell>
          <cell r="C55" t="str">
            <v>công</v>
          </cell>
          <cell r="D55">
            <v>1.39</v>
          </cell>
        </row>
        <row r="55">
          <cell r="F55">
            <v>256967.105263158</v>
          </cell>
        </row>
        <row r="56">
          <cell r="A56" t="str">
            <v>N4357</v>
          </cell>
          <cell r="B56" t="str">
            <v>Nhân công bậc 3,5/7 - Nhóm 4</v>
          </cell>
          <cell r="C56" t="str">
            <v>công</v>
          </cell>
          <cell r="D56">
            <v>1.52</v>
          </cell>
          <cell r="E56">
            <v>281000</v>
          </cell>
          <cell r="F56">
            <v>281000</v>
          </cell>
        </row>
        <row r="57">
          <cell r="A57" t="str">
            <v>N4407</v>
          </cell>
          <cell r="B57" t="str">
            <v>Nhân công bậc 4,0/7 - Nhóm 4</v>
          </cell>
          <cell r="C57" t="str">
            <v>công</v>
          </cell>
          <cell r="D57">
            <v>1.65</v>
          </cell>
        </row>
        <row r="57">
          <cell r="F57">
            <v>305032.894736842</v>
          </cell>
        </row>
        <row r="58">
          <cell r="A58" t="str">
            <v>N4457</v>
          </cell>
          <cell r="B58" t="str">
            <v>Nhân công bậc 4,5/7 - Nhóm 4</v>
          </cell>
          <cell r="C58" t="str">
            <v>công</v>
          </cell>
          <cell r="D58">
            <v>1.795</v>
          </cell>
        </row>
        <row r="58">
          <cell r="F58">
            <v>331838.815789474</v>
          </cell>
        </row>
        <row r="59">
          <cell r="A59" t="str">
            <v>N4507</v>
          </cell>
          <cell r="B59" t="str">
            <v>Nhân công bậc 5,0/7 - Nhóm 4</v>
          </cell>
          <cell r="C59" t="str">
            <v>công</v>
          </cell>
          <cell r="D59">
            <v>1.94</v>
          </cell>
        </row>
        <row r="59">
          <cell r="F59">
            <v>358644.736842105</v>
          </cell>
        </row>
        <row r="60">
          <cell r="A60" t="str">
            <v>N4557</v>
          </cell>
          <cell r="B60" t="str">
            <v>Nhân công bậc 5,5/7 - Nhóm 4</v>
          </cell>
          <cell r="C60" t="str">
            <v>công</v>
          </cell>
          <cell r="D60">
            <v>2.12</v>
          </cell>
        </row>
        <row r="60">
          <cell r="F60">
            <v>391921.052631579</v>
          </cell>
        </row>
        <row r="61">
          <cell r="A61" t="str">
            <v>N4607</v>
          </cell>
          <cell r="B61" t="str">
            <v>Nhân công bậc 6,0/7 - Nhóm 4</v>
          </cell>
          <cell r="C61" t="str">
            <v>công</v>
          </cell>
          <cell r="D61">
            <v>2.3</v>
          </cell>
        </row>
        <row r="61">
          <cell r="F61">
            <v>425197.368421053</v>
          </cell>
        </row>
        <row r="62">
          <cell r="A62" t="str">
            <v>N4657</v>
          </cell>
          <cell r="B62" t="str">
            <v>Nhân công bậc 6,5/7 - Nhóm 4</v>
          </cell>
          <cell r="C62" t="str">
            <v>công</v>
          </cell>
          <cell r="D62">
            <v>2.505</v>
          </cell>
        </row>
        <row r="62">
          <cell r="F62">
            <v>463095.394736842</v>
          </cell>
        </row>
        <row r="63">
          <cell r="A63" t="str">
            <v>N4707</v>
          </cell>
          <cell r="B63" t="str">
            <v>Nhân công bậc 7,0/7 - Nhóm 4</v>
          </cell>
          <cell r="C63" t="str">
            <v>công</v>
          </cell>
          <cell r="D63">
            <v>2.71</v>
          </cell>
        </row>
        <row r="63">
          <cell r="F63">
            <v>500993.421052632</v>
          </cell>
        </row>
        <row r="64">
          <cell r="B64" t="str">
            <v>Lái xe các loại</v>
          </cell>
        </row>
        <row r="65">
          <cell r="B65" t="str">
            <v>Nhóm 4</v>
          </cell>
        </row>
        <row r="66">
          <cell r="A66" t="str">
            <v>NLX414</v>
          </cell>
          <cell r="B66" t="str">
            <v>Lái xe bậc 1,0/4 - Nhóm 4</v>
          </cell>
          <cell r="C66" t="str">
            <v>công</v>
          </cell>
          <cell r="D66">
            <v>1</v>
          </cell>
        </row>
        <row r="66">
          <cell r="F66">
            <v>238135.593220339</v>
          </cell>
        </row>
        <row r="67">
          <cell r="A67" t="str">
            <v>NLX424</v>
          </cell>
          <cell r="B67" t="str">
            <v>Lái xe bậc 2,0/4 - Nhóm 4</v>
          </cell>
          <cell r="C67" t="str">
            <v>công</v>
          </cell>
          <cell r="D67">
            <v>1.18</v>
          </cell>
          <cell r="E67">
            <v>281000</v>
          </cell>
          <cell r="F67">
            <v>281000</v>
          </cell>
        </row>
        <row r="68">
          <cell r="A68" t="str">
            <v>NLX434</v>
          </cell>
          <cell r="B68" t="str">
            <v>Lái xe bậc 3,0/4 - Nhóm 4</v>
          </cell>
          <cell r="C68" t="str">
            <v>công</v>
          </cell>
          <cell r="D68">
            <v>1.4</v>
          </cell>
        </row>
        <row r="68">
          <cell r="F68">
            <v>333389.830508475</v>
          </cell>
        </row>
        <row r="69">
          <cell r="A69" t="str">
            <v>NLX444</v>
          </cell>
          <cell r="B69" t="str">
            <v>Lái xe bậc 4,0/4 - Nhóm 4</v>
          </cell>
          <cell r="C69" t="str">
            <v>công</v>
          </cell>
          <cell r="D69">
            <v>1.65</v>
          </cell>
        </row>
        <row r="69">
          <cell r="F69">
            <v>392923.728813559</v>
          </cell>
        </row>
        <row r="70">
          <cell r="B70" t="str">
            <v>Kỹ sư</v>
          </cell>
        </row>
        <row r="71">
          <cell r="A71" t="str">
            <v>NK108</v>
          </cell>
          <cell r="B71" t="str">
            <v>Kỹ sư bậc 1,0/8</v>
          </cell>
          <cell r="C71" t="str">
            <v>công</v>
          </cell>
          <cell r="D71">
            <v>1</v>
          </cell>
        </row>
        <row r="71">
          <cell r="F71">
            <v>207857.142857143</v>
          </cell>
        </row>
        <row r="72">
          <cell r="A72" t="str">
            <v>NK208</v>
          </cell>
          <cell r="B72" t="str">
            <v>Kỹ sư bậc 2,0/8</v>
          </cell>
          <cell r="C72" t="str">
            <v>công</v>
          </cell>
          <cell r="D72">
            <v>1.13</v>
          </cell>
        </row>
        <row r="72">
          <cell r="F72">
            <v>234878.571428571</v>
          </cell>
        </row>
        <row r="73">
          <cell r="A73" t="str">
            <v>NK258</v>
          </cell>
          <cell r="B73" t="str">
            <v>Kỹ sư bậc 2,5/8</v>
          </cell>
          <cell r="C73" t="str">
            <v>công</v>
          </cell>
          <cell r="D73">
            <v>1.195</v>
          </cell>
        </row>
        <row r="73">
          <cell r="F73">
            <v>248389.285714286</v>
          </cell>
        </row>
        <row r="74">
          <cell r="A74" t="str">
            <v>NK308</v>
          </cell>
          <cell r="B74" t="str">
            <v>Kỹ sư bậc 3,0/8</v>
          </cell>
          <cell r="C74" t="str">
            <v>công</v>
          </cell>
          <cell r="D74">
            <v>1.26</v>
          </cell>
        </row>
        <row r="74">
          <cell r="F74">
            <v>261900</v>
          </cell>
        </row>
        <row r="75">
          <cell r="A75" t="str">
            <v>NK358</v>
          </cell>
          <cell r="B75" t="str">
            <v>Kỹ sư bậc 3,5/8</v>
          </cell>
          <cell r="C75" t="str">
            <v>công</v>
          </cell>
          <cell r="D75">
            <v>1.33</v>
          </cell>
        </row>
        <row r="75">
          <cell r="F75">
            <v>276450</v>
          </cell>
        </row>
        <row r="76">
          <cell r="A76" t="str">
            <v>NK408</v>
          </cell>
          <cell r="B76" t="str">
            <v>Kỹ sư bậc 4,0/8</v>
          </cell>
          <cell r="C76" t="str">
            <v>công</v>
          </cell>
          <cell r="D76">
            <v>1.4</v>
          </cell>
          <cell r="E76">
            <v>291000</v>
          </cell>
          <cell r="F76">
            <v>291000</v>
          </cell>
        </row>
        <row r="77">
          <cell r="A77" t="str">
            <v>NK458</v>
          </cell>
          <cell r="B77" t="str">
            <v>Kỹ sư bậc 4,5/8</v>
          </cell>
          <cell r="C77" t="str">
            <v>công</v>
          </cell>
          <cell r="D77">
            <v>1.465</v>
          </cell>
        </row>
        <row r="77">
          <cell r="F77">
            <v>304510.714285714</v>
          </cell>
        </row>
        <row r="78">
          <cell r="A78" t="str">
            <v>NK508</v>
          </cell>
          <cell r="B78" t="str">
            <v>Kỹ sư bậc 5,0/8</v>
          </cell>
          <cell r="C78" t="str">
            <v>công</v>
          </cell>
          <cell r="D78">
            <v>1.53</v>
          </cell>
        </row>
        <row r="78">
          <cell r="F78">
            <v>318021.428571429</v>
          </cell>
        </row>
        <row r="79">
          <cell r="A79" t="str">
            <v>NK558</v>
          </cell>
          <cell r="B79" t="str">
            <v>Kỹ sư bậc 5,5/8</v>
          </cell>
          <cell r="C79" t="str">
            <v>công</v>
          </cell>
          <cell r="D79">
            <v>1.595</v>
          </cell>
        </row>
        <row r="79">
          <cell r="F79">
            <v>331532.142857143</v>
          </cell>
        </row>
        <row r="80">
          <cell r="A80" t="str">
            <v>NK608</v>
          </cell>
          <cell r="B80" t="str">
            <v>Kỹ sư bậc 6,0/8</v>
          </cell>
          <cell r="C80" t="str">
            <v>công</v>
          </cell>
          <cell r="D80">
            <v>1.66</v>
          </cell>
        </row>
        <row r="80">
          <cell r="F80">
            <v>345042.857142857</v>
          </cell>
        </row>
        <row r="81">
          <cell r="A81" t="str">
            <v>NK658</v>
          </cell>
          <cell r="B81" t="str">
            <v>Kỹ sư bậc 6,5/8</v>
          </cell>
          <cell r="C81" t="str">
            <v>công</v>
          </cell>
          <cell r="D81">
            <v>1.725</v>
          </cell>
        </row>
        <row r="81">
          <cell r="F81">
            <v>358553.571428572</v>
          </cell>
        </row>
        <row r="82">
          <cell r="A82" t="str">
            <v>NK708</v>
          </cell>
          <cell r="B82" t="str">
            <v>Kỹ sư bậc 7,0/8</v>
          </cell>
          <cell r="C82" t="str">
            <v>công</v>
          </cell>
          <cell r="D82">
            <v>1.79</v>
          </cell>
        </row>
        <row r="82">
          <cell r="F82">
            <v>372064.285714286</v>
          </cell>
        </row>
        <row r="83">
          <cell r="A83" t="str">
            <v>NK758</v>
          </cell>
          <cell r="B83" t="str">
            <v>Kỹ sư bậc 7,5/8</v>
          </cell>
          <cell r="C83" t="str">
            <v>công</v>
          </cell>
          <cell r="D83">
            <v>1.86</v>
          </cell>
        </row>
        <row r="83">
          <cell r="F83">
            <v>386614.285714286</v>
          </cell>
        </row>
        <row r="84">
          <cell r="A84" t="str">
            <v>NK808</v>
          </cell>
          <cell r="B84" t="str">
            <v>Kỹ sư bậc 8,0/8</v>
          </cell>
          <cell r="C84" t="str">
            <v>công</v>
          </cell>
          <cell r="D84">
            <v>1.93</v>
          </cell>
        </row>
        <row r="84">
          <cell r="F84">
            <v>401164.285714286</v>
          </cell>
        </row>
        <row r="85">
          <cell r="B85" t="str">
            <v>Nghệ nhân</v>
          </cell>
        </row>
        <row r="86">
          <cell r="A86" t="str">
            <v>NN102</v>
          </cell>
          <cell r="B86" t="str">
            <v>Nghệ nhân 1,0/2</v>
          </cell>
          <cell r="C86" t="str">
            <v>công</v>
          </cell>
          <cell r="D86">
            <v>1</v>
          </cell>
        </row>
        <row r="86">
          <cell r="F86">
            <v>0</v>
          </cell>
        </row>
        <row r="87">
          <cell r="A87" t="str">
            <v>NN152</v>
          </cell>
          <cell r="B87" t="str">
            <v>Nghệ nhân 1,5/2</v>
          </cell>
          <cell r="C87" t="str">
            <v>công</v>
          </cell>
          <cell r="D87">
            <v>1.04</v>
          </cell>
          <cell r="E87">
            <v>0</v>
          </cell>
          <cell r="F87">
            <v>0</v>
          </cell>
        </row>
        <row r="88">
          <cell r="A88" t="str">
            <v>NN122</v>
          </cell>
          <cell r="B88" t="str">
            <v>Nghệ nhân 2,0/2</v>
          </cell>
          <cell r="C88" t="str">
            <v>công</v>
          </cell>
          <cell r="D88">
            <v>1.08</v>
          </cell>
        </row>
        <row r="88">
          <cell r="F88">
            <v>0</v>
          </cell>
        </row>
        <row r="89">
          <cell r="B89" t="str">
            <v>Thuyền trưởng</v>
          </cell>
        </row>
        <row r="90">
          <cell r="A90" t="str">
            <v>NTT112</v>
          </cell>
          <cell r="B90" t="str">
            <v>Thuyền trưởng 1,0/2</v>
          </cell>
          <cell r="C90" t="str">
            <v>công</v>
          </cell>
          <cell r="D90">
            <v>1</v>
          </cell>
        </row>
        <row r="90">
          <cell r="F90">
            <v>0</v>
          </cell>
        </row>
        <row r="91">
          <cell r="A91" t="str">
            <v>NTT152</v>
          </cell>
          <cell r="B91" t="str">
            <v>Thuyền trưởng 1,5/2</v>
          </cell>
          <cell r="C91" t="str">
            <v>công</v>
          </cell>
          <cell r="D91">
            <v>1.025</v>
          </cell>
          <cell r="E91">
            <v>0</v>
          </cell>
          <cell r="F91">
            <v>0</v>
          </cell>
        </row>
        <row r="92">
          <cell r="A92" t="str">
            <v>NTT122</v>
          </cell>
          <cell r="B92" t="str">
            <v>Thuyền trưởng 2,0/2</v>
          </cell>
          <cell r="C92" t="str">
            <v>công</v>
          </cell>
          <cell r="D92">
            <v>1.05</v>
          </cell>
        </row>
        <row r="92">
          <cell r="F92">
            <v>0</v>
          </cell>
        </row>
        <row r="93">
          <cell r="B93" t="str">
            <v>Thuyền phó</v>
          </cell>
        </row>
        <row r="94">
          <cell r="A94" t="str">
            <v>NTP112</v>
          </cell>
          <cell r="B94" t="str">
            <v>Thuyền phó 1,0/2</v>
          </cell>
          <cell r="C94" t="str">
            <v>công</v>
          </cell>
          <cell r="D94">
            <v>1</v>
          </cell>
        </row>
        <row r="94">
          <cell r="F94">
            <v>0</v>
          </cell>
        </row>
        <row r="95">
          <cell r="A95" t="str">
            <v>NTP152</v>
          </cell>
          <cell r="B95" t="str">
            <v>Thuyền phó 1,5/2</v>
          </cell>
          <cell r="C95" t="str">
            <v>công</v>
          </cell>
          <cell r="D95">
            <v>1.025</v>
          </cell>
          <cell r="E95">
            <v>0</v>
          </cell>
          <cell r="F95">
            <v>0</v>
          </cell>
        </row>
        <row r="96">
          <cell r="A96" t="str">
            <v>NTP122</v>
          </cell>
          <cell r="B96" t="str">
            <v>Thuyền phó 2,0/2</v>
          </cell>
          <cell r="C96" t="str">
            <v>công</v>
          </cell>
          <cell r="D96">
            <v>1.05</v>
          </cell>
        </row>
        <row r="96">
          <cell r="F96">
            <v>0</v>
          </cell>
        </row>
        <row r="97">
          <cell r="B97" t="str">
            <v>Thủy thủ, thợ máy, thợ điện</v>
          </cell>
        </row>
        <row r="98">
          <cell r="A98" t="str">
            <v>NTT114</v>
          </cell>
          <cell r="B98" t="str">
            <v>Thuỷ thủ, thợ máy 1,0/4</v>
          </cell>
          <cell r="C98" t="str">
            <v>công</v>
          </cell>
          <cell r="D98">
            <v>1</v>
          </cell>
        </row>
        <row r="98">
          <cell r="F98">
            <v>0</v>
          </cell>
        </row>
        <row r="99">
          <cell r="A99" t="str">
            <v>NTT124</v>
          </cell>
          <cell r="B99" t="str">
            <v>Thuỷ thủ, thợ máy, thợ điện 2,0/4</v>
          </cell>
          <cell r="C99" t="str">
            <v>công</v>
          </cell>
          <cell r="D99">
            <v>1.13</v>
          </cell>
          <cell r="E99">
            <v>0</v>
          </cell>
          <cell r="F99">
            <v>0</v>
          </cell>
        </row>
        <row r="100">
          <cell r="A100" t="str">
            <v>NTT134</v>
          </cell>
          <cell r="B100" t="str">
            <v>Thuỷ thủ, thợ máy 3,0/4</v>
          </cell>
          <cell r="C100" t="str">
            <v>công</v>
          </cell>
          <cell r="D100">
            <v>1.3</v>
          </cell>
        </row>
        <row r="100">
          <cell r="F100">
            <v>0</v>
          </cell>
        </row>
        <row r="101">
          <cell r="A101" t="str">
            <v>NTT144</v>
          </cell>
          <cell r="B101" t="str">
            <v>Thuỷ thủ, thợ máy 4,0/4</v>
          </cell>
          <cell r="C101" t="str">
            <v>công</v>
          </cell>
          <cell r="D101">
            <v>1.47</v>
          </cell>
        </row>
        <row r="101">
          <cell r="F101">
            <v>0</v>
          </cell>
        </row>
        <row r="102">
          <cell r="B102" t="str">
            <v>Máy trưởng, máy I, máy II, điện trưởng, kỹ thuật viên cuốc I, kỹ thuật viên cuốc II tàu sông</v>
          </cell>
        </row>
        <row r="103">
          <cell r="A103" t="str">
            <v>NMT102S</v>
          </cell>
          <cell r="B103" t="str">
            <v>Máy trưởng 1,0/2</v>
          </cell>
          <cell r="C103" t="str">
            <v>công</v>
          </cell>
          <cell r="D103">
            <v>1</v>
          </cell>
        </row>
        <row r="103">
          <cell r="F103">
            <v>0</v>
          </cell>
        </row>
        <row r="104">
          <cell r="A104" t="str">
            <v>NMT152S</v>
          </cell>
          <cell r="B104" t="str">
            <v>Máy trưởng 1,5/2 (tàu sông)</v>
          </cell>
          <cell r="C104" t="str">
            <v>công</v>
          </cell>
          <cell r="D104">
            <v>1.03</v>
          </cell>
          <cell r="E104">
            <v>0</v>
          </cell>
          <cell r="F104">
            <v>0</v>
          </cell>
        </row>
        <row r="105">
          <cell r="A105" t="str">
            <v>NMT122S</v>
          </cell>
          <cell r="B105" t="str">
            <v>Máy trưởng 2,0/2</v>
          </cell>
          <cell r="C105" t="str">
            <v>công</v>
          </cell>
          <cell r="D105">
            <v>1.06</v>
          </cell>
        </row>
        <row r="105">
          <cell r="F105">
            <v>0</v>
          </cell>
        </row>
        <row r="106">
          <cell r="A106" t="str">
            <v>NMI102S</v>
          </cell>
          <cell r="B106" t="str">
            <v>Máy I 1,0/2</v>
          </cell>
          <cell r="C106" t="str">
            <v>công</v>
          </cell>
          <cell r="D106">
            <v>1</v>
          </cell>
        </row>
        <row r="106">
          <cell r="F106">
            <v>0</v>
          </cell>
        </row>
        <row r="107">
          <cell r="A107" t="str">
            <v>NMI152S</v>
          </cell>
          <cell r="B107" t="str">
            <v>Máy I 1,5/2</v>
          </cell>
          <cell r="C107" t="str">
            <v>công</v>
          </cell>
          <cell r="D107">
            <v>1.03</v>
          </cell>
        </row>
        <row r="107">
          <cell r="F107">
            <v>0</v>
          </cell>
        </row>
        <row r="108">
          <cell r="A108" t="str">
            <v>NMI122S</v>
          </cell>
          <cell r="B108" t="str">
            <v>Máy I 2,0/2</v>
          </cell>
          <cell r="C108" t="str">
            <v>công</v>
          </cell>
          <cell r="D108">
            <v>1.06</v>
          </cell>
        </row>
        <row r="108">
          <cell r="F108">
            <v>0</v>
          </cell>
        </row>
        <row r="109">
          <cell r="A109" t="str">
            <v>NMII102S</v>
          </cell>
          <cell r="B109" t="str">
            <v>Máy II 1,0/2</v>
          </cell>
          <cell r="C109" t="str">
            <v>công</v>
          </cell>
          <cell r="D109">
            <v>1</v>
          </cell>
        </row>
        <row r="109">
          <cell r="F109">
            <v>0</v>
          </cell>
        </row>
        <row r="110">
          <cell r="A110" t="str">
            <v>NMII152S</v>
          </cell>
          <cell r="B110" t="str">
            <v>Máy II 1,5/2</v>
          </cell>
          <cell r="C110" t="str">
            <v>công</v>
          </cell>
          <cell r="D110">
            <v>1.03</v>
          </cell>
        </row>
        <row r="110">
          <cell r="F110">
            <v>0</v>
          </cell>
        </row>
        <row r="111">
          <cell r="A111" t="str">
            <v>NMII122S</v>
          </cell>
          <cell r="B111" t="str">
            <v>Máy II 2,0/2</v>
          </cell>
          <cell r="C111" t="str">
            <v>công</v>
          </cell>
          <cell r="D111">
            <v>1.06</v>
          </cell>
        </row>
        <row r="111">
          <cell r="F111">
            <v>0</v>
          </cell>
        </row>
        <row r="112">
          <cell r="A112" t="str">
            <v>NDT102S</v>
          </cell>
          <cell r="B112" t="str">
            <v>Điện trưởng 1,0/2</v>
          </cell>
          <cell r="C112" t="str">
            <v>công</v>
          </cell>
          <cell r="D112">
            <v>1</v>
          </cell>
        </row>
        <row r="112">
          <cell r="F112">
            <v>0</v>
          </cell>
        </row>
        <row r="113">
          <cell r="A113" t="str">
            <v>NDT152S</v>
          </cell>
          <cell r="B113" t="str">
            <v>Điện trưởng 1,5/2</v>
          </cell>
          <cell r="C113" t="str">
            <v>công</v>
          </cell>
          <cell r="D113">
            <v>1.03</v>
          </cell>
        </row>
        <row r="113">
          <cell r="F113">
            <v>0</v>
          </cell>
        </row>
        <row r="114">
          <cell r="A114" t="str">
            <v>NDT122S</v>
          </cell>
          <cell r="B114" t="str">
            <v>Điện trưởng 2,0/2</v>
          </cell>
          <cell r="C114" t="str">
            <v>công</v>
          </cell>
          <cell r="D114">
            <v>1.06</v>
          </cell>
        </row>
        <row r="114">
          <cell r="F114">
            <v>0</v>
          </cell>
        </row>
        <row r="115">
          <cell r="A115" t="str">
            <v>NKTVI102S</v>
          </cell>
          <cell r="B115" t="str">
            <v>Kỹ thuật viên cuốc I 1,0/2</v>
          </cell>
          <cell r="C115" t="str">
            <v>công</v>
          </cell>
          <cell r="D115">
            <v>1</v>
          </cell>
        </row>
        <row r="115">
          <cell r="F115">
            <v>0</v>
          </cell>
        </row>
        <row r="116">
          <cell r="A116" t="str">
            <v>NKTVI152S</v>
          </cell>
          <cell r="B116" t="str">
            <v>Kỹ thuật viên cuốc I 1,5/2</v>
          </cell>
          <cell r="C116" t="str">
            <v>công</v>
          </cell>
          <cell r="D116">
            <v>1.03</v>
          </cell>
        </row>
        <row r="116">
          <cell r="F116">
            <v>0</v>
          </cell>
        </row>
        <row r="117">
          <cell r="A117" t="str">
            <v>NKTVI122S</v>
          </cell>
          <cell r="B117" t="str">
            <v>Kỹ thuật viên cuốc I 2,0/2</v>
          </cell>
          <cell r="C117" t="str">
            <v>công</v>
          </cell>
          <cell r="D117">
            <v>1.06</v>
          </cell>
        </row>
        <row r="117">
          <cell r="F117">
            <v>0</v>
          </cell>
        </row>
        <row r="118">
          <cell r="A118" t="str">
            <v>NKTVII102S</v>
          </cell>
          <cell r="B118" t="str">
            <v>Kỹ thuật viên cuốc II 1,0/2</v>
          </cell>
          <cell r="C118" t="str">
            <v>công</v>
          </cell>
          <cell r="D118">
            <v>1</v>
          </cell>
        </row>
        <row r="118">
          <cell r="F118">
            <v>0</v>
          </cell>
        </row>
        <row r="119">
          <cell r="A119" t="str">
            <v>NKTVII152S</v>
          </cell>
          <cell r="B119" t="str">
            <v>Kỹ thuật viên cuốc II 1,5/2</v>
          </cell>
          <cell r="C119" t="str">
            <v>công</v>
          </cell>
          <cell r="D119">
            <v>1.03</v>
          </cell>
        </row>
        <row r="119">
          <cell r="F119">
            <v>0</v>
          </cell>
        </row>
        <row r="120">
          <cell r="A120" t="str">
            <v>NKTVII122S</v>
          </cell>
          <cell r="B120" t="str">
            <v>Kỹ thuật viên cuốc II 2,0/2</v>
          </cell>
          <cell r="C120" t="str">
            <v>công</v>
          </cell>
          <cell r="D120">
            <v>1.06</v>
          </cell>
        </row>
        <row r="120">
          <cell r="F120">
            <v>0</v>
          </cell>
        </row>
        <row r="121">
          <cell r="B121" t="str">
            <v>Máy trưởng, máy I, máy II, điện trưởng, kỹ thuật viên cuốc I, kỹ thuật viên cuốc II tàu biển</v>
          </cell>
        </row>
        <row r="122">
          <cell r="A122" t="str">
            <v>NMT102B</v>
          </cell>
          <cell r="B122" t="str">
            <v>Máy trưởng 1,0/2</v>
          </cell>
          <cell r="C122" t="str">
            <v>công</v>
          </cell>
          <cell r="D122">
            <v>1</v>
          </cell>
        </row>
        <row r="122">
          <cell r="F122">
            <v>0</v>
          </cell>
        </row>
        <row r="123">
          <cell r="A123" t="str">
            <v>NMT152B</v>
          </cell>
          <cell r="B123" t="str">
            <v>Máy trưởng 1,5/2 (tàu biển)</v>
          </cell>
          <cell r="C123" t="str">
            <v>công</v>
          </cell>
          <cell r="D123">
            <v>1.02</v>
          </cell>
          <cell r="E123">
            <v>0</v>
          </cell>
          <cell r="F123">
            <v>0</v>
          </cell>
        </row>
        <row r="124">
          <cell r="A124" t="str">
            <v>NMT122B</v>
          </cell>
          <cell r="B124" t="str">
            <v>Máy trưởng 2,0/2</v>
          </cell>
          <cell r="C124" t="str">
            <v>công</v>
          </cell>
          <cell r="D124">
            <v>1.04</v>
          </cell>
        </row>
        <row r="124">
          <cell r="F124">
            <v>0</v>
          </cell>
        </row>
        <row r="125">
          <cell r="A125" t="str">
            <v>NMI102B</v>
          </cell>
          <cell r="B125" t="str">
            <v>Máy I 1,0/2</v>
          </cell>
          <cell r="C125" t="str">
            <v>công</v>
          </cell>
          <cell r="D125">
            <v>1</v>
          </cell>
        </row>
        <row r="125">
          <cell r="F125">
            <v>0</v>
          </cell>
        </row>
        <row r="126">
          <cell r="A126" t="str">
            <v>NMI152B</v>
          </cell>
          <cell r="B126" t="str">
            <v>Máy I 1,5/2</v>
          </cell>
          <cell r="C126" t="str">
            <v>công</v>
          </cell>
          <cell r="D126">
            <v>1.02</v>
          </cell>
          <cell r="E126">
            <v>0</v>
          </cell>
          <cell r="F126">
            <v>0</v>
          </cell>
        </row>
        <row r="127">
          <cell r="A127" t="str">
            <v>NMI122B</v>
          </cell>
          <cell r="B127" t="str">
            <v>Máy I 2,0/2</v>
          </cell>
          <cell r="C127" t="str">
            <v>công</v>
          </cell>
          <cell r="D127">
            <v>1.04</v>
          </cell>
        </row>
        <row r="127">
          <cell r="F127">
            <v>0</v>
          </cell>
        </row>
        <row r="128">
          <cell r="A128" t="str">
            <v>NMII102B</v>
          </cell>
          <cell r="B128" t="str">
            <v>Máy II 1,0/2</v>
          </cell>
          <cell r="C128" t="str">
            <v>công</v>
          </cell>
          <cell r="D128">
            <v>1</v>
          </cell>
        </row>
        <row r="128">
          <cell r="F128">
            <v>0</v>
          </cell>
        </row>
        <row r="129">
          <cell r="A129" t="str">
            <v>NMII152B</v>
          </cell>
          <cell r="B129" t="str">
            <v>Máy II 1,5/2</v>
          </cell>
          <cell r="C129" t="str">
            <v>công</v>
          </cell>
          <cell r="D129">
            <v>1.02</v>
          </cell>
          <cell r="E129">
            <v>0</v>
          </cell>
          <cell r="F129">
            <v>0</v>
          </cell>
        </row>
        <row r="130">
          <cell r="A130" t="str">
            <v>NMII122B</v>
          </cell>
          <cell r="B130" t="str">
            <v>Máy II 2,0/2</v>
          </cell>
          <cell r="C130" t="str">
            <v>công</v>
          </cell>
          <cell r="D130">
            <v>1.04</v>
          </cell>
        </row>
        <row r="130">
          <cell r="F130">
            <v>0</v>
          </cell>
        </row>
        <row r="131">
          <cell r="A131" t="str">
            <v>NDT102B</v>
          </cell>
          <cell r="B131" t="str">
            <v>Điện trưởng 1,0/2</v>
          </cell>
          <cell r="C131" t="str">
            <v>công</v>
          </cell>
          <cell r="D131">
            <v>1</v>
          </cell>
        </row>
        <row r="131">
          <cell r="F131">
            <v>0</v>
          </cell>
        </row>
        <row r="132">
          <cell r="A132" t="str">
            <v>NDT152B</v>
          </cell>
          <cell r="B132" t="str">
            <v>Điện trưởng 1,5/2</v>
          </cell>
          <cell r="C132" t="str">
            <v>công</v>
          </cell>
          <cell r="D132">
            <v>1.02</v>
          </cell>
          <cell r="E132">
            <v>0</v>
          </cell>
          <cell r="F132">
            <v>0</v>
          </cell>
        </row>
        <row r="133">
          <cell r="A133" t="str">
            <v>NDT122B</v>
          </cell>
          <cell r="B133" t="str">
            <v>Điện trưởng 2,0/2</v>
          </cell>
          <cell r="C133" t="str">
            <v>công</v>
          </cell>
          <cell r="D133">
            <v>1.04</v>
          </cell>
        </row>
        <row r="133">
          <cell r="F133">
            <v>0</v>
          </cell>
        </row>
        <row r="134">
          <cell r="A134" t="str">
            <v>NKTVI102B</v>
          </cell>
          <cell r="B134" t="str">
            <v>Kỹ thuật viên cuốc I 1,0/2</v>
          </cell>
          <cell r="C134" t="str">
            <v>công</v>
          </cell>
          <cell r="D134">
            <v>1</v>
          </cell>
        </row>
        <row r="134">
          <cell r="F134">
            <v>0</v>
          </cell>
        </row>
        <row r="135">
          <cell r="A135" t="str">
            <v>NKTVI152B</v>
          </cell>
          <cell r="B135" t="str">
            <v>Kỹ thuật viên cuốc I 1,5/2</v>
          </cell>
          <cell r="C135" t="str">
            <v>công</v>
          </cell>
          <cell r="D135">
            <v>1.02</v>
          </cell>
          <cell r="E135">
            <v>0</v>
          </cell>
          <cell r="F135">
            <v>0</v>
          </cell>
        </row>
        <row r="136">
          <cell r="A136" t="str">
            <v>NKTVI122B</v>
          </cell>
          <cell r="B136" t="str">
            <v>Kỹ thuật viên cuốc I 2,0/2</v>
          </cell>
          <cell r="C136" t="str">
            <v>công</v>
          </cell>
          <cell r="D136">
            <v>1.04</v>
          </cell>
        </row>
        <row r="136">
          <cell r="F136">
            <v>0</v>
          </cell>
        </row>
        <row r="137">
          <cell r="A137" t="str">
            <v>NKTVII102B</v>
          </cell>
          <cell r="B137" t="str">
            <v>Kỹ thuật viên cuốc II 1,0/2</v>
          </cell>
          <cell r="C137" t="str">
            <v>công</v>
          </cell>
          <cell r="D137">
            <v>1</v>
          </cell>
        </row>
        <row r="137">
          <cell r="F137">
            <v>0</v>
          </cell>
        </row>
        <row r="138">
          <cell r="A138" t="str">
            <v>NKTVII152B</v>
          </cell>
          <cell r="B138" t="str">
            <v>Kỹ thuật viên cuốc II 1,5/2</v>
          </cell>
          <cell r="C138" t="str">
            <v>công</v>
          </cell>
          <cell r="D138">
            <v>1.02</v>
          </cell>
          <cell r="E138">
            <v>0</v>
          </cell>
          <cell r="F138">
            <v>0</v>
          </cell>
        </row>
        <row r="139">
          <cell r="A139" t="str">
            <v>NKTVII122B</v>
          </cell>
          <cell r="B139" t="str">
            <v>Kỹ thuật viên cuốc II 2,0/2</v>
          </cell>
          <cell r="C139" t="str">
            <v>công</v>
          </cell>
          <cell r="D139">
            <v>1.04</v>
          </cell>
        </row>
        <row r="139">
          <cell r="F139">
            <v>0</v>
          </cell>
        </row>
        <row r="140">
          <cell r="B140" t="str">
            <v>Thợ lặn</v>
          </cell>
        </row>
        <row r="141">
          <cell r="A141" t="str">
            <v>NTL104</v>
          </cell>
          <cell r="B141" t="str">
            <v>Thợ lặn 1,0/4</v>
          </cell>
          <cell r="C141" t="str">
            <v>công</v>
          </cell>
          <cell r="D141">
            <v>1</v>
          </cell>
        </row>
        <row r="141">
          <cell r="F141">
            <v>0</v>
          </cell>
        </row>
        <row r="142">
          <cell r="A142" t="str">
            <v>NTL204</v>
          </cell>
          <cell r="B142" t="str">
            <v>Thợ lặn 2,0/4</v>
          </cell>
          <cell r="C142" t="str">
            <v>công</v>
          </cell>
          <cell r="D142">
            <v>1.1</v>
          </cell>
          <cell r="E142">
            <v>0</v>
          </cell>
          <cell r="F142">
            <v>0</v>
          </cell>
        </row>
        <row r="143">
          <cell r="A143" t="str">
            <v>NTL304</v>
          </cell>
          <cell r="B143" t="str">
            <v>Thợ lặn 3,0/4</v>
          </cell>
          <cell r="C143" t="str">
            <v>công</v>
          </cell>
          <cell r="D143">
            <v>1.24</v>
          </cell>
        </row>
        <row r="143">
          <cell r="F143">
            <v>0</v>
          </cell>
        </row>
        <row r="144">
          <cell r="A144" t="str">
            <v>NTL404</v>
          </cell>
          <cell r="B144" t="str">
            <v>Thợ lặn 4,0/4</v>
          </cell>
          <cell r="C144" t="str">
            <v>công</v>
          </cell>
          <cell r="D144">
            <v>1.39</v>
          </cell>
        </row>
        <row r="144">
          <cell r="F144">
            <v>0</v>
          </cell>
        </row>
        <row r="145">
          <cell r="A145" t="str">
            <v>NTL1</v>
          </cell>
          <cell r="B145" t="str">
            <v>Thợ lặn cấp I</v>
          </cell>
          <cell r="C145" t="str">
            <v>công</v>
          </cell>
        </row>
        <row r="145">
          <cell r="F145">
            <v>0</v>
          </cell>
        </row>
        <row r="146">
          <cell r="A146" t="str">
            <v>NTL204G</v>
          </cell>
          <cell r="B146" t="str">
            <v>Thợ lặn bậc 2/4</v>
          </cell>
          <cell r="C146" t="str">
            <v>giờ</v>
          </cell>
        </row>
        <row r="146">
          <cell r="F146">
            <v>0</v>
          </cell>
        </row>
        <row r="147">
          <cell r="B147" t="str">
            <v>Nhân công DVCI Đô thị</v>
          </cell>
        </row>
        <row r="148">
          <cell r="A148" t="str">
            <v>N1307CI</v>
          </cell>
          <cell r="B148" t="str">
            <v>Nhân công bậc 3,0/7 - Nhóm 1 công ích</v>
          </cell>
          <cell r="C148" t="str">
            <v>công</v>
          </cell>
        </row>
        <row r="149">
          <cell r="A149" t="str">
            <v>N1357CI</v>
          </cell>
          <cell r="B149" t="str">
            <v>Nhân công bậc 3,5/7 - Nhóm 1 công ích</v>
          </cell>
          <cell r="C149" t="str">
            <v>công</v>
          </cell>
        </row>
        <row r="150">
          <cell r="A150" t="str">
            <v>N1407CI</v>
          </cell>
          <cell r="B150" t="str">
            <v>Nhân công bậc 4,0/7 - Nhóm 1 công ích</v>
          </cell>
          <cell r="C150" t="str">
            <v>công</v>
          </cell>
        </row>
        <row r="151">
          <cell r="A151" t="str">
            <v>N1457CI</v>
          </cell>
          <cell r="B151" t="str">
            <v>Nhân công bậc 4,5/7 - Nhóm 1 công ích</v>
          </cell>
          <cell r="C151" t="str">
            <v>công</v>
          </cell>
        </row>
        <row r="152">
          <cell r="A152" t="str">
            <v>N1507CI</v>
          </cell>
          <cell r="B152" t="str">
            <v>Nhân công bậc 5,0/7 - Nhóm 1 công ích</v>
          </cell>
          <cell r="C152" t="str">
            <v>công</v>
          </cell>
        </row>
        <row r="153">
          <cell r="A153" t="str">
            <v>N1557CI</v>
          </cell>
          <cell r="B153" t="str">
            <v>Nhân công bậc 5,5/7 - Nhóm 1 công ích</v>
          </cell>
          <cell r="C153" t="str">
            <v>công</v>
          </cell>
        </row>
        <row r="154">
          <cell r="A154" t="str">
            <v>N1607CI</v>
          </cell>
          <cell r="B154" t="str">
            <v>Nhân công bậc 6,0/7 - Nhóm 1 công ích</v>
          </cell>
          <cell r="C154" t="str">
            <v>công</v>
          </cell>
        </row>
        <row r="155">
          <cell r="A155" t="str">
            <v>N2307CI</v>
          </cell>
          <cell r="B155" t="str">
            <v>Nhân công bậc 3,0/7 - Nhóm 2 công ích</v>
          </cell>
          <cell r="C155" t="str">
            <v>công</v>
          </cell>
        </row>
        <row r="156">
          <cell r="A156" t="str">
            <v>N2357CI</v>
          </cell>
          <cell r="B156" t="str">
            <v>Nhân công bậc 3,5/7 - Nhóm 2 công ích</v>
          </cell>
          <cell r="C156" t="str">
            <v>công</v>
          </cell>
        </row>
        <row r="157">
          <cell r="A157" t="str">
            <v>N2407CI</v>
          </cell>
          <cell r="B157" t="str">
            <v>Nhân công bậc 4,0/7 - Nhóm 2 công ích</v>
          </cell>
          <cell r="C157" t="str">
            <v>công</v>
          </cell>
        </row>
        <row r="158">
          <cell r="A158" t="str">
            <v>N2457CI</v>
          </cell>
          <cell r="B158" t="str">
            <v>Nhân công bậc 4,5/7 - Nhóm 2 công ích</v>
          </cell>
          <cell r="C158" t="str">
            <v>công</v>
          </cell>
        </row>
        <row r="159">
          <cell r="A159" t="str">
            <v>N2507CI</v>
          </cell>
          <cell r="B159" t="str">
            <v>Nhân công bậc 5,0/7 - Nhóm 2 công ích</v>
          </cell>
          <cell r="C159" t="str">
            <v>công</v>
          </cell>
        </row>
        <row r="160">
          <cell r="A160" t="str">
            <v>N2557CI</v>
          </cell>
          <cell r="B160" t="str">
            <v>Nhân công bậc 5,5/7 - Nhóm 2 công ích</v>
          </cell>
          <cell r="C160" t="str">
            <v>công</v>
          </cell>
        </row>
        <row r="161">
          <cell r="A161" t="str">
            <v>N2607CI</v>
          </cell>
          <cell r="B161" t="str">
            <v>Nhân công bậc 6,0/7 - Nhóm 2 công ích</v>
          </cell>
          <cell r="C161" t="str">
            <v>công</v>
          </cell>
        </row>
        <row r="162">
          <cell r="A162" t="str">
            <v>N3307CI</v>
          </cell>
          <cell r="B162" t="str">
            <v>Nhân công bậc 3,0/7 - Nhóm 3 công ích</v>
          </cell>
          <cell r="C162" t="str">
            <v>công</v>
          </cell>
        </row>
        <row r="163">
          <cell r="A163" t="str">
            <v>N3357CI</v>
          </cell>
          <cell r="B163" t="str">
            <v>Nhân công bậc 3,5/7 - Nhóm 3 công ích</v>
          </cell>
          <cell r="C163" t="str">
            <v>công</v>
          </cell>
        </row>
        <row r="164">
          <cell r="A164" t="str">
            <v>N3407CI</v>
          </cell>
          <cell r="B164" t="str">
            <v>Nhân công bậc 4,0/7 - Nhóm 3 công ích</v>
          </cell>
          <cell r="C164" t="str">
            <v>công</v>
          </cell>
        </row>
        <row r="165">
          <cell r="A165" t="str">
            <v>N3457CI</v>
          </cell>
          <cell r="B165" t="str">
            <v>Nhân công bậc 4,5/7 - Nhóm 3 công ích</v>
          </cell>
          <cell r="C165" t="str">
            <v>công</v>
          </cell>
        </row>
        <row r="166">
          <cell r="A166" t="str">
            <v>N3507CI</v>
          </cell>
          <cell r="B166" t="str">
            <v>Nhân công bậc 5,0/7 - Nhóm 3 công ích</v>
          </cell>
          <cell r="C166" t="str">
            <v>công</v>
          </cell>
        </row>
        <row r="167">
          <cell r="A167" t="str">
            <v>N3557CI</v>
          </cell>
          <cell r="B167" t="str">
            <v>Nhân công bậc 5,5/7 - Nhóm 3 công ích</v>
          </cell>
          <cell r="C167" t="str">
            <v>công</v>
          </cell>
        </row>
        <row r="168">
          <cell r="A168" t="str">
            <v>N3607CI</v>
          </cell>
          <cell r="B168" t="str">
            <v>Nhân công bậc 6,0/7 - Nhóm 3 công ích</v>
          </cell>
          <cell r="C168" t="str">
            <v>công</v>
          </cell>
        </row>
        <row r="169">
          <cell r="A169" t="str">
            <v>NK308CI</v>
          </cell>
          <cell r="B169" t="str">
            <v>Kỹ sư bậc 3,0/8 công ích</v>
          </cell>
          <cell r="C169" t="str">
            <v>công</v>
          </cell>
        </row>
        <row r="170">
          <cell r="A170" t="str">
            <v>NK408CI</v>
          </cell>
          <cell r="B170" t="str">
            <v>Kỹ sư bậc 4,0/8 công ích</v>
          </cell>
          <cell r="C170" t="str">
            <v>công</v>
          </cell>
        </row>
        <row r="171">
          <cell r="A171" t="str">
            <v>NK508CI</v>
          </cell>
          <cell r="B171" t="str">
            <v>Kỹ sư bậc 5,0/8 công ích</v>
          </cell>
          <cell r="C171" t="str">
            <v>công</v>
          </cell>
        </row>
        <row r="172">
          <cell r="A172" t="str">
            <v>NK508CI</v>
          </cell>
          <cell r="B172" t="str">
            <v>Kỹ sư bậc 5,0/8 công ích</v>
          </cell>
          <cell r="C172" t="str">
            <v>công</v>
          </cell>
        </row>
        <row r="173">
          <cell r="A173" t="str">
            <v>NK508CI</v>
          </cell>
          <cell r="B173" t="str">
            <v>Kỹ sư bậc 7,0/8 công ích</v>
          </cell>
          <cell r="C173" t="str">
            <v>công</v>
          </cell>
        </row>
        <row r="174">
          <cell r="A174" t="str">
            <v>NK508CI</v>
          </cell>
          <cell r="B174" t="str">
            <v>Kỹ sư bậc 8,0/8 công ích</v>
          </cell>
          <cell r="C174" t="str">
            <v>công</v>
          </cell>
        </row>
        <row r="175">
          <cell r="A175" t="str">
            <v>NLX1104</v>
          </cell>
          <cell r="B175" t="str">
            <v>Lái xe bậc 1,0/4 - Nhóm I</v>
          </cell>
          <cell r="C175" t="str">
            <v>công</v>
          </cell>
        </row>
        <row r="176">
          <cell r="A176" t="str">
            <v>NLX1204</v>
          </cell>
          <cell r="B176" t="str">
            <v>Lái xe bậc 2,0/4 - Nhóm I</v>
          </cell>
          <cell r="C176" t="str">
            <v>công</v>
          </cell>
        </row>
        <row r="177">
          <cell r="A177" t="str">
            <v>NLX1304</v>
          </cell>
          <cell r="B177" t="str">
            <v>Lái xe bậc 3,0/4 - Nhóm I</v>
          </cell>
          <cell r="C177" t="str">
            <v>công</v>
          </cell>
        </row>
        <row r="178">
          <cell r="A178" t="str">
            <v>NLX2104</v>
          </cell>
          <cell r="B178" t="str">
            <v>Lái xe bậc 1,0/4 - Nhóm II</v>
          </cell>
          <cell r="C178" t="str">
            <v>công</v>
          </cell>
        </row>
        <row r="179">
          <cell r="A179" t="str">
            <v>NLX2204</v>
          </cell>
          <cell r="B179" t="str">
            <v>Lái xe bậc 2,0/4 - Nhóm II</v>
          </cell>
          <cell r="C179" t="str">
            <v>công</v>
          </cell>
        </row>
        <row r="180">
          <cell r="A180" t="str">
            <v>NLX2304</v>
          </cell>
          <cell r="B180" t="str">
            <v>Lái xe bậc 3,0/4 - Nhóm II</v>
          </cell>
          <cell r="C180" t="str">
            <v>công</v>
          </cell>
        </row>
        <row r="181">
          <cell r="A181" t="str">
            <v>NLX3104</v>
          </cell>
          <cell r="B181" t="str">
            <v>Lái xe bậc 1,0/4 - Nhóm III</v>
          </cell>
          <cell r="C181" t="str">
            <v>công</v>
          </cell>
        </row>
        <row r="182">
          <cell r="A182" t="str">
            <v>NLX3204</v>
          </cell>
          <cell r="B182" t="str">
            <v>Lái xe bậc 2,0/4 - Nhóm III</v>
          </cell>
          <cell r="C182" t="str">
            <v>công</v>
          </cell>
        </row>
        <row r="183">
          <cell r="A183" t="str">
            <v>NLX3304</v>
          </cell>
          <cell r="B183" t="str">
            <v>Lái xe bậc 3,0/4 - Nhóm III</v>
          </cell>
          <cell r="C183" t="str">
            <v>công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I28" activeCellId="0" sqref="I28"/>
    </sheetView>
  </sheetViews>
  <sheetFormatPr defaultColWidth="9.00390625" defaultRowHeight="15.75" customHeight="false" zeroHeight="false" outlineLevelRow="0" outlineLevelCol="0"/>
  <cols>
    <col collapsed="false" customWidth="true" hidden="true" outlineLevel="0" max="1" min="1" style="1" width="9.51"/>
    <col collapsed="false" customWidth="true" hidden="false" outlineLevel="0" max="2" min="2" style="2" width="6.62"/>
    <col collapsed="false" customWidth="true" hidden="false" outlineLevel="0" max="3" min="3" style="3" width="45.5"/>
    <col collapsed="false" customWidth="true" hidden="false" outlineLevel="0" max="4" min="4" style="2" width="12.5"/>
    <col collapsed="false" customWidth="true" hidden="true" outlineLevel="0" max="5" min="5" style="4" width="15.25"/>
    <col collapsed="false" customWidth="true" hidden="true" outlineLevel="0" max="6" min="6" style="4" width="14.13"/>
    <col collapsed="false" customWidth="true" hidden="false" outlineLevel="0" max="7" min="7" style="4" width="16.5"/>
    <col collapsed="false" customWidth="true" hidden="false" outlineLevel="0" max="8" min="8" style="4" width="15.62"/>
    <col collapsed="false" customWidth="false" hidden="false" outlineLevel="0" max="16384" min="9" style="1" width="9"/>
  </cols>
  <sheetData>
    <row r="1" customFormat="false" ht="24" hidden="false" customHeight="true" outlineLevel="0" collapsed="false">
      <c r="B1" s="5" t="s">
        <v>0</v>
      </c>
      <c r="C1" s="5"/>
      <c r="D1" s="5"/>
      <c r="E1" s="5"/>
      <c r="F1" s="5"/>
      <c r="G1" s="5"/>
      <c r="H1" s="5"/>
    </row>
    <row r="2" customFormat="false" ht="17.35" hidden="false" customHeight="true" outlineLevel="0" collapsed="false">
      <c r="B2" s="6" t="s">
        <v>1</v>
      </c>
      <c r="C2" s="6"/>
      <c r="D2" s="6"/>
      <c r="E2" s="6"/>
      <c r="F2" s="6"/>
      <c r="G2" s="6"/>
      <c r="H2" s="6"/>
    </row>
    <row r="3" customFormat="false" ht="12" hidden="false" customHeight="true" outlineLevel="0" collapsed="false">
      <c r="B3" s="7"/>
      <c r="C3" s="8"/>
      <c r="D3" s="7"/>
      <c r="E3" s="9"/>
      <c r="F3" s="9"/>
      <c r="G3" s="9"/>
      <c r="H3" s="9"/>
    </row>
    <row r="4" s="13" customFormat="true" ht="15" hidden="false" customHeight="true" outlineLevel="0" collapsed="false">
      <c r="A4" s="10"/>
      <c r="B4" s="11" t="s">
        <v>2</v>
      </c>
      <c r="C4" s="11" t="s">
        <v>3</v>
      </c>
      <c r="D4" s="11" t="s">
        <v>4</v>
      </c>
      <c r="E4" s="12" t="s">
        <v>5</v>
      </c>
      <c r="F4" s="12"/>
      <c r="G4" s="12"/>
      <c r="H4" s="12"/>
    </row>
    <row r="5" s="13" customFormat="true" ht="18" hidden="false" customHeight="true" outlineLevel="0" collapsed="false">
      <c r="A5" s="10" t="s">
        <v>6</v>
      </c>
      <c r="B5" s="11"/>
      <c r="C5" s="11"/>
      <c r="D5" s="11"/>
      <c r="E5" s="14" t="s">
        <v>7</v>
      </c>
      <c r="F5" s="14" t="s">
        <v>8</v>
      </c>
      <c r="G5" s="14" t="s">
        <v>9</v>
      </c>
      <c r="H5" s="14" t="s">
        <v>10</v>
      </c>
    </row>
    <row r="6" customFormat="false" ht="21.75" hidden="false" customHeight="true" outlineLevel="0" collapsed="false">
      <c r="A6" s="15" t="s">
        <v>11</v>
      </c>
      <c r="B6" s="16" t="n">
        <f aca="false">IF(A6="","",SUBTOTAL(103,$A$6:A6))</f>
        <v>1</v>
      </c>
      <c r="C6" s="17" t="s">
        <v>12</v>
      </c>
      <c r="D6" s="16" t="s">
        <v>13</v>
      </c>
      <c r="E6" s="18" t="n">
        <f aca="false">ROUND(IFERROR(VLOOKUP(A6,'Bình quân V1'!$A$2:$G$76,7,FALSE()),""),-3)</f>
        <v>0</v>
      </c>
      <c r="F6" s="18" t="n">
        <f aca="false">ROUND(IFERROR(VLOOKUP(A6,'Bình quân V2'!$A$2:$G$76,7,FALSE()),""),-3)</f>
        <v>0</v>
      </c>
      <c r="G6" s="18" t="n">
        <f aca="false">ROUND(IFERROR(VLOOKUP(A6,'Bình quân V3'!A:G,7,FALSE()),""),-3)</f>
        <v>244000</v>
      </c>
      <c r="H6" s="18" t="n">
        <f aca="false">ROUND(IFERROR(VLOOKUP(A6,'Bình quân V4'!A:G,7,FALSE()),""),-3)</f>
        <v>235000</v>
      </c>
    </row>
    <row r="7" customFormat="false" ht="21.75" hidden="false" customHeight="true" outlineLevel="0" collapsed="false">
      <c r="A7" s="15" t="s">
        <v>14</v>
      </c>
      <c r="B7" s="16" t="n">
        <f aca="false">IF(A7="","",SUBTOTAL(103,$A$6:A7))</f>
        <v>2</v>
      </c>
      <c r="C7" s="17" t="s">
        <v>15</v>
      </c>
      <c r="D7" s="16" t="s">
        <v>13</v>
      </c>
      <c r="E7" s="18" t="n">
        <f aca="false">ROUND(IFERROR(VLOOKUP(A7,'Bình quân V1'!$A$2:$G$76,7,FALSE()),""),-3)</f>
        <v>0</v>
      </c>
      <c r="F7" s="18" t="n">
        <f aca="false">ROUND(IFERROR(VLOOKUP(A7,'Bình quân V2'!$A$2:$G$76,7,FALSE()),""),-3)</f>
        <v>0</v>
      </c>
      <c r="G7" s="18" t="n">
        <f aca="false">ROUND(IFERROR(VLOOKUP(A7,'Bình quân V3'!A:G,7,FALSE()),""),-3)</f>
        <v>292000</v>
      </c>
      <c r="H7" s="18" t="n">
        <f aca="false">ROUND(IFERROR(VLOOKUP(A7,'Bình quân V4'!A:G,7,FALSE()),""),-3)</f>
        <v>282000</v>
      </c>
    </row>
    <row r="8" customFormat="false" ht="21.75" hidden="false" customHeight="true" outlineLevel="0" collapsed="false">
      <c r="A8" s="15" t="s">
        <v>16</v>
      </c>
      <c r="B8" s="16" t="n">
        <f aca="false">IF(A8="","",SUBTOTAL(103,$A$6:A8))</f>
        <v>3</v>
      </c>
      <c r="C8" s="17" t="s">
        <v>17</v>
      </c>
      <c r="D8" s="16" t="s">
        <v>13</v>
      </c>
      <c r="E8" s="18" t="n">
        <f aca="false">ROUND(IFERROR(VLOOKUP(A8,'Bình quân V1'!$A$2:$G$76,7,FALSE()),""),-3)</f>
        <v>0</v>
      </c>
      <c r="F8" s="18" t="n">
        <f aca="false">ROUND(IFERROR(VLOOKUP(A8,'Bình quân V2'!$A$2:$G$76,7,FALSE()),""),-3)</f>
        <v>0</v>
      </c>
      <c r="G8" s="18" t="n">
        <f aca="false">ROUND(IFERROR(VLOOKUP(A8,'Bình quân V3'!A:G,7,FALSE()),""),-3)</f>
        <v>303000</v>
      </c>
      <c r="H8" s="18" t="n">
        <f aca="false">ROUND(IFERROR(VLOOKUP(A8,'Bình quân V4'!A:G,7,FALSE()),""),-3)</f>
        <v>292000</v>
      </c>
    </row>
    <row r="9" customFormat="false" ht="21.75" hidden="false" customHeight="true" outlineLevel="0" collapsed="false">
      <c r="A9" s="15" t="s">
        <v>18</v>
      </c>
      <c r="B9" s="16" t="n">
        <f aca="false">IF(A9="","",SUBTOTAL(103,$A$6:A9))</f>
        <v>4</v>
      </c>
      <c r="C9" s="17" t="s">
        <v>19</v>
      </c>
      <c r="D9" s="16" t="s">
        <v>13</v>
      </c>
      <c r="E9" s="18" t="n">
        <f aca="false">ROUND(IFERROR(VLOOKUP(A9,'Bình quân V1'!$A$2:$G$76,7,FALSE()),""),-3)</f>
        <v>0</v>
      </c>
      <c r="F9" s="18" t="n">
        <f aca="false">ROUND(IFERROR(VLOOKUP(A9,'Bình quân V2'!$A$2:$G$76,7,FALSE()),""),-3)</f>
        <v>0</v>
      </c>
      <c r="G9" s="18" t="n">
        <f aca="false">ROUND(IFERROR(VLOOKUP(A9,'Bình quân V3'!A:G,7,FALSE()),""),-3)</f>
        <v>328000</v>
      </c>
      <c r="H9" s="18" t="n">
        <f aca="false">ROUND(IFERROR(VLOOKUP(A9,'Bình quân V4'!A:G,7,FALSE()),""),-3)</f>
        <v>315000</v>
      </c>
    </row>
    <row r="10" customFormat="false" ht="21.75" hidden="false" customHeight="true" outlineLevel="0" collapsed="false">
      <c r="A10" s="15" t="s">
        <v>20</v>
      </c>
      <c r="B10" s="16" t="n">
        <f aca="false">IF(A10="","",SUBTOTAL(103,$A$6:A10))</f>
        <v>5</v>
      </c>
      <c r="C10" s="17" t="s">
        <v>21</v>
      </c>
      <c r="D10" s="16" t="s">
        <v>13</v>
      </c>
      <c r="E10" s="18" t="n">
        <f aca="false">ROUND(IFERROR(VLOOKUP(A10,'Bình quân V1'!$A$2:$G$76,7,FALSE()),""),-3)</f>
        <v>0</v>
      </c>
      <c r="F10" s="18" t="n">
        <f aca="false">ROUND(IFERROR(VLOOKUP(A10,'Bình quân V2'!$A$2:$G$76,7,FALSE()),""),-3)</f>
        <v>0</v>
      </c>
      <c r="G10" s="18" t="n">
        <f aca="false">ROUND(IFERROR(VLOOKUP(A10,'Bình quân V3'!A:G,7,FALSE()),""),-3)</f>
        <v>322000</v>
      </c>
      <c r="H10" s="18" t="n">
        <f aca="false">ROUND(IFERROR(VLOOKUP(A10,'Bình quân V4'!A:G,7,FALSE()),""),-3)</f>
        <v>308000</v>
      </c>
    </row>
    <row r="11" customFormat="false" ht="21.75" hidden="false" customHeight="true" outlineLevel="0" collapsed="false">
      <c r="A11" s="15" t="s">
        <v>22</v>
      </c>
      <c r="B11" s="16" t="n">
        <f aca="false">IF(A11="","",SUBTOTAL(103,$A$6:A11))</f>
        <v>6</v>
      </c>
      <c r="C11" s="17" t="s">
        <v>23</v>
      </c>
      <c r="D11" s="16" t="s">
        <v>13</v>
      </c>
      <c r="E11" s="18" t="n">
        <f aca="false">ROUND(IFERROR(VLOOKUP(A11,'Bình quân V1'!$A$2:$G$76,7,FALSE()),""),-3)</f>
        <v>0</v>
      </c>
      <c r="F11" s="18" t="n">
        <f aca="false">ROUND(IFERROR(VLOOKUP(A11,'Bình quân V2'!$A$2:$G$76,7,FALSE()),""),-3)</f>
        <v>0</v>
      </c>
      <c r="G11" s="18" t="n">
        <f aca="false">ROUND(IFERROR(VLOOKUP(A11,'Bình quân V3'!A:G,7,FALSE()),""),-3)</f>
        <v>302000</v>
      </c>
      <c r="H11" s="18" t="n">
        <f aca="false">ROUND(IFERROR(VLOOKUP(A11,'Bình quân V4'!A:G,7,FALSE()),""),-3)</f>
        <v>289000</v>
      </c>
    </row>
    <row r="12" customFormat="false" ht="21.75" hidden="false" customHeight="true" outlineLevel="0" collapsed="false">
      <c r="A12" s="15" t="s">
        <v>24</v>
      </c>
      <c r="B12" s="16" t="n">
        <f aca="false">IF(A12="","",SUBTOTAL(103,$A$6:A12))</f>
        <v>7</v>
      </c>
      <c r="C12" s="17" t="s">
        <v>25</v>
      </c>
      <c r="D12" s="16" t="s">
        <v>13</v>
      </c>
      <c r="E12" s="18" t="n">
        <f aca="false">IFERROR(VLOOKUP(A12,'Bình quân V1'!$A$2:$G$76,7,FALSE()),"")</f>
        <v>0</v>
      </c>
      <c r="F12" s="18" t="n">
        <f aca="false">IFERROR(VLOOKUP(A12,'Bình quân V2'!$A$2:$G$76,7,FALSE()),"")</f>
        <v>0</v>
      </c>
      <c r="G12" s="18" t="n">
        <f aca="false">ROUND(IFERROR(VLOOKUP(A12,'Bình quân V3'!A:G,7,FALSE()),""),-3)</f>
        <v>300000</v>
      </c>
      <c r="H12" s="18" t="n">
        <f aca="false">ROUND(IFERROR(VLOOKUP(A12,'Bình quân V4'!A:G,7,FALSE()),""),-3)</f>
        <v>291000</v>
      </c>
    </row>
    <row r="13" customFormat="false" ht="18" hidden="true" customHeight="true" outlineLevel="0" collapsed="false">
      <c r="A13" s="15" t="s">
        <v>26</v>
      </c>
      <c r="B13" s="19" t="n">
        <f aca="false">IF(A13="","",SUBTOTAL(103,$A$6:A13))</f>
        <v>7</v>
      </c>
      <c r="C13" s="20" t="s">
        <v>27</v>
      </c>
      <c r="D13" s="19" t="s">
        <v>13</v>
      </c>
      <c r="E13" s="21" t="n">
        <f aca="false">IFERROR(VLOOKUP(A13,'Bình quân V1'!$A$2:$G$76,7,FALSE()),"")</f>
        <v>0</v>
      </c>
      <c r="F13" s="21" t="n">
        <f aca="false">IFERROR(VLOOKUP(A13,'Bình quân V2'!$A$2:$G$76,7,FALSE()),"")</f>
        <v>0</v>
      </c>
      <c r="G13" s="21" t="n">
        <f aca="false">ROUND(IFERROR(VLOOKUP(A13,'Bình quân V3'!A:G,7,FALSE()),""),-3)</f>
        <v>0</v>
      </c>
      <c r="H13" s="21" t="n">
        <f aca="false">ROUND(IFERROR(VLOOKUP(A13,'Bình quân V4'!A:G,7,FALSE()),""),-3)</f>
        <v>0</v>
      </c>
    </row>
    <row r="14" customFormat="false" ht="18" hidden="true" customHeight="true" outlineLevel="0" collapsed="false">
      <c r="A14" s="15" t="s">
        <v>28</v>
      </c>
      <c r="B14" s="22" t="n">
        <f aca="false">IF(A14="","",SUBTOTAL(103,$A$6:A14))</f>
        <v>7</v>
      </c>
      <c r="C14" s="23" t="s">
        <v>29</v>
      </c>
      <c r="D14" s="22" t="s">
        <v>13</v>
      </c>
      <c r="E14" s="24" t="n">
        <f aca="false">IFERROR(VLOOKUP(A14,'Bình quân V1'!$A$2:$G$76,7,FALSE()),"")</f>
        <v>0</v>
      </c>
      <c r="F14" s="24" t="n">
        <f aca="false">IFERROR(VLOOKUP(A14,'Bình quân V2'!$A$2:$G$76,7,FALSE()),"")</f>
        <v>0</v>
      </c>
      <c r="G14" s="21" t="n">
        <f aca="false">ROUND(IFERROR(VLOOKUP(A14,'Bình quân V3'!A:G,7,FALSE()),""),-3)</f>
        <v>0</v>
      </c>
      <c r="H14" s="21" t="n">
        <f aca="false">ROUND(IFERROR(VLOOKUP(A14,'Bình quân V4'!A:G,7,FALSE()),""),-3)</f>
        <v>0</v>
      </c>
    </row>
    <row r="15" customFormat="false" ht="26.85" hidden="true" customHeight="false" outlineLevel="0" collapsed="false">
      <c r="A15" s="15" t="s">
        <v>30</v>
      </c>
      <c r="B15" s="25" t="n">
        <f aca="false">IF(A15="","",SUBTOTAL(103,$A$6:A15))</f>
        <v>7</v>
      </c>
      <c r="C15" s="26" t="s">
        <v>31</v>
      </c>
      <c r="D15" s="25" t="s">
        <v>13</v>
      </c>
      <c r="E15" s="27" t="str">
        <f aca="false">IFERROR(VLOOKUP(A15,'Bình quân V1'!$A$2:$G$76,7,FALSE()),"")</f>
        <v/>
      </c>
      <c r="F15" s="27" t="str">
        <f aca="false">IFERROR(VLOOKUP(A15,'Bình quân V2'!$A$2:$G$76,7,FALSE()),"")</f>
        <v/>
      </c>
      <c r="G15" s="21" t="e">
        <f aca="false">ROUND(IFERROR(VLOOKUP(A15,'Bình quân V3'!A:G,7,FALSE()),""),-3)</f>
        <v>#VALUE!</v>
      </c>
      <c r="H15" s="21" t="e">
        <f aca="false">ROUND(IFERROR(VLOOKUP(A15,'Bình quân V4'!A:G,7,FALSE()),""),-3)</f>
        <v>#VALUE!</v>
      </c>
    </row>
    <row r="16" customFormat="false" ht="18" hidden="true" customHeight="true" outlineLevel="0" collapsed="false">
      <c r="A16" s="15" t="s">
        <v>32</v>
      </c>
      <c r="B16" s="25" t="n">
        <f aca="false">IF(A16="","",SUBTOTAL(103,$A$6:A16))</f>
        <v>7</v>
      </c>
      <c r="C16" s="28" t="s">
        <v>33</v>
      </c>
      <c r="D16" s="25" t="s">
        <v>13</v>
      </c>
      <c r="E16" s="27" t="str">
        <f aca="false">IFERROR(VLOOKUP(A16,'Bình quân V1'!$A$2:$G$76,7,FALSE()),"")</f>
        <v/>
      </c>
      <c r="F16" s="27" t="str">
        <f aca="false">IFERROR(VLOOKUP(A16,'Bình quân V2'!$A$2:$G$76,7,FALSE()),"")</f>
        <v/>
      </c>
      <c r="G16" s="21" t="e">
        <f aca="false">ROUND(IFERROR(VLOOKUP(A16,'Bình quân V3'!A:G,7,FALSE()),""),-3)</f>
        <v>#VALUE!</v>
      </c>
      <c r="H16" s="21" t="e">
        <f aca="false">ROUND(IFERROR(VLOOKUP(A16,'Bình quân V4'!A:G,7,FALSE()),""),-3)</f>
        <v>#VALUE!</v>
      </c>
    </row>
  </sheetData>
  <mergeCells count="6">
    <mergeCell ref="B1:H1"/>
    <mergeCell ref="B2:H2"/>
    <mergeCell ref="B4:B5"/>
    <mergeCell ref="C4:C5"/>
    <mergeCell ref="D4:D5"/>
    <mergeCell ref="E4:H4"/>
  </mergeCells>
  <printOptions headings="false" gridLines="false" gridLinesSet="true" horizontalCentered="true" verticalCentered="false"/>
  <pageMargins left="0.25" right="0.25" top="0.75" bottom="0.75" header="0.511811023622047" footer="0.511811023622047"/>
  <pageSetup paperSize="9" scale="7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76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pane xSplit="1" ySplit="1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1" activeCellId="0" sqref="A11"/>
    </sheetView>
  </sheetViews>
  <sheetFormatPr defaultColWidth="9.00390625" defaultRowHeight="15.75" customHeight="false" zeroHeight="false" outlineLevelRow="0" outlineLevelCol="0"/>
  <cols>
    <col collapsed="false" customWidth="true" hidden="false" outlineLevel="0" max="1" min="1" style="1" width="18"/>
    <col collapsed="false" customWidth="true" hidden="false" outlineLevel="0" max="2" min="2" style="1" width="27.5"/>
    <col collapsed="false" customWidth="true" hidden="false" outlineLevel="0" max="3" min="3" style="29" width="10.13"/>
    <col collapsed="false" customWidth="true" hidden="false" outlineLevel="0" max="4" min="4" style="29" width="17.13"/>
    <col collapsed="false" customWidth="true" hidden="false" outlineLevel="0" max="5" min="5" style="29" width="9.75"/>
    <col collapsed="false" customWidth="true" hidden="false" outlineLevel="0" max="6" min="6" style="30" width="10.75"/>
    <col collapsed="false" customWidth="true" hidden="false" outlineLevel="0" max="7" min="7" style="31" width="15.25"/>
    <col collapsed="false" customWidth="true" hidden="true" outlineLevel="0" max="8" min="8" style="1" width="0.13"/>
    <col collapsed="false" customWidth="true" hidden="false" outlineLevel="0" max="9" min="9" style="1" width="21"/>
    <col collapsed="false" customWidth="false" hidden="false" outlineLevel="0" max="16384" min="10" style="1" width="9"/>
  </cols>
  <sheetData>
    <row r="1" s="34" customFormat="true" ht="48" hidden="false" customHeight="true" outlineLevel="0" collapsed="false">
      <c r="A1" s="32" t="s">
        <v>34</v>
      </c>
      <c r="B1" s="32" t="s">
        <v>3</v>
      </c>
      <c r="C1" s="32" t="s">
        <v>35</v>
      </c>
      <c r="D1" s="32" t="s">
        <v>36</v>
      </c>
      <c r="E1" s="32" t="s">
        <v>37</v>
      </c>
      <c r="F1" s="33" t="str">
        <f aca="false">'Đơn giá NC 2026'!E5</f>
        <v>Vùng I</v>
      </c>
      <c r="G1" s="33" t="str">
        <f aca="false">'Đơn giá NC 2026'!E5</f>
        <v>Vùng I</v>
      </c>
      <c r="H1" s="34" t="s">
        <v>38</v>
      </c>
    </row>
    <row r="2" s="39" customFormat="true" ht="18.75" hidden="false" customHeight="true" outlineLevel="0" collapsed="false">
      <c r="A2" s="35" t="s">
        <v>11</v>
      </c>
      <c r="B2" s="35" t="s">
        <v>12</v>
      </c>
      <c r="C2" s="36"/>
      <c r="D2" s="36"/>
      <c r="E2" s="36"/>
      <c r="F2" s="37"/>
      <c r="G2" s="38" t="n">
        <f aca="false">IFERROR(ROUND(SUMPRODUCT(E3:E8,F3:F8)/SUM(E3:E8),0),"")</f>
        <v>0</v>
      </c>
    </row>
    <row r="3" customFormat="false" ht="18.75" hidden="false" customHeight="true" outlineLevel="0" collapsed="false">
      <c r="A3" s="40" t="s">
        <v>39</v>
      </c>
      <c r="B3" s="40" t="s">
        <v>40</v>
      </c>
      <c r="C3" s="41" t="s">
        <v>41</v>
      </c>
      <c r="D3" s="41" t="s">
        <v>42</v>
      </c>
      <c r="E3" s="41" t="n">
        <v>1</v>
      </c>
      <c r="F3" s="42" t="n">
        <f aca="false">IFERROR(VLOOKUP(A3,'Đơn giá nhân công đã công bố'!B:E,4,FALSE()),"")</f>
        <v>0</v>
      </c>
      <c r="G3" s="43"/>
    </row>
    <row r="4" customFormat="false" ht="18.75" hidden="false" customHeight="true" outlineLevel="0" collapsed="false">
      <c r="A4" s="40" t="s">
        <v>39</v>
      </c>
      <c r="B4" s="40" t="s">
        <v>40</v>
      </c>
      <c r="C4" s="41" t="s">
        <v>43</v>
      </c>
      <c r="D4" s="41" t="s">
        <v>42</v>
      </c>
      <c r="E4" s="41" t="n">
        <v>1</v>
      </c>
      <c r="F4" s="42" t="n">
        <f aca="false">IFERROR(VLOOKUP(A4,'Đơn giá nhân công đã công bố'!B:E,4,FALSE()),"")</f>
        <v>0</v>
      </c>
      <c r="G4" s="43"/>
    </row>
    <row r="5" customFormat="false" ht="18.75" hidden="false" customHeight="true" outlineLevel="0" collapsed="false">
      <c r="A5" s="40" t="s">
        <v>39</v>
      </c>
      <c r="B5" s="40" t="s">
        <v>40</v>
      </c>
      <c r="C5" s="41" t="s">
        <v>44</v>
      </c>
      <c r="D5" s="41" t="s">
        <v>42</v>
      </c>
      <c r="E5" s="41" t="n">
        <v>1</v>
      </c>
      <c r="F5" s="42" t="n">
        <f aca="false">IFERROR(VLOOKUP(A5,'Đơn giá nhân công đã công bố'!B:E,4,FALSE()),"")</f>
        <v>0</v>
      </c>
      <c r="G5" s="43"/>
    </row>
    <row r="6" customFormat="false" ht="18.75" hidden="false" customHeight="true" outlineLevel="0" collapsed="false">
      <c r="A6" s="40" t="s">
        <v>39</v>
      </c>
      <c r="B6" s="40" t="s">
        <v>40</v>
      </c>
      <c r="C6" s="41" t="s">
        <v>45</v>
      </c>
      <c r="D6" s="41" t="s">
        <v>42</v>
      </c>
      <c r="E6" s="41" t="n">
        <v>1</v>
      </c>
      <c r="F6" s="42" t="n">
        <f aca="false">IFERROR(VLOOKUP(A6,'Đơn giá nhân công đã công bố'!B:E,4,FALSE()),"")</f>
        <v>0</v>
      </c>
      <c r="G6" s="43"/>
    </row>
    <row r="7" customFormat="false" ht="18.75" hidden="false" customHeight="true" outlineLevel="0" collapsed="false">
      <c r="A7" s="40" t="s">
        <v>39</v>
      </c>
      <c r="B7" s="40" t="s">
        <v>40</v>
      </c>
      <c r="C7" s="41" t="s">
        <v>45</v>
      </c>
      <c r="D7" s="41" t="s">
        <v>42</v>
      </c>
      <c r="E7" s="41" t="n">
        <v>1</v>
      </c>
      <c r="F7" s="42" t="n">
        <f aca="false">IFERROR(VLOOKUP(A7,'Đơn giá nhân công đã công bố'!B:E,4,FALSE()),"")</f>
        <v>0</v>
      </c>
      <c r="G7" s="43"/>
    </row>
    <row r="8" customFormat="false" ht="18.75" hidden="false" customHeight="true" outlineLevel="0" collapsed="false">
      <c r="A8" s="40" t="s">
        <v>39</v>
      </c>
      <c r="B8" s="40" t="s">
        <v>40</v>
      </c>
      <c r="C8" s="41" t="s">
        <v>46</v>
      </c>
      <c r="D8" s="41" t="s">
        <v>42</v>
      </c>
      <c r="E8" s="41" t="n">
        <v>1</v>
      </c>
      <c r="F8" s="42" t="n">
        <f aca="false">IFERROR(VLOOKUP(A8,'Đơn giá nhân công đã công bố'!B:E,4,FALSE()),"")</f>
        <v>0</v>
      </c>
      <c r="G8" s="43"/>
    </row>
    <row r="9" s="39" customFormat="true" ht="18.75" hidden="false" customHeight="true" outlineLevel="0" collapsed="false">
      <c r="A9" s="35" t="s">
        <v>14</v>
      </c>
      <c r="B9" s="35" t="s">
        <v>15</v>
      </c>
      <c r="C9" s="36"/>
      <c r="D9" s="36"/>
      <c r="E9" s="36"/>
      <c r="F9" s="42" t="str">
        <f aca="false">IFERROR(VLOOKUP(A9,'Đơn giá nhân công đã công bố'!B:E,4,FALSE()),"")</f>
        <v/>
      </c>
      <c r="G9" s="38" t="n">
        <f aca="false">IFERROR(ROUND(SUMPRODUCT(E10:E18,F10:F18)/SUM(E10:E18),0),"")</f>
        <v>0</v>
      </c>
    </row>
    <row r="10" customFormat="false" ht="18.75" hidden="false" customHeight="true" outlineLevel="0" collapsed="false">
      <c r="A10" s="40" t="s">
        <v>47</v>
      </c>
      <c r="B10" s="40" t="s">
        <v>48</v>
      </c>
      <c r="C10" s="41" t="s">
        <v>49</v>
      </c>
      <c r="D10" s="41" t="s">
        <v>50</v>
      </c>
      <c r="E10" s="41" t="n">
        <v>1</v>
      </c>
      <c r="F10" s="42" t="n">
        <f aca="false">IFERROR(VLOOKUP(A10,'Đơn giá nhân công đã công bố'!B:E,4,FALSE()),"")</f>
        <v>0</v>
      </c>
      <c r="G10" s="43"/>
    </row>
    <row r="11" s="48" customFormat="true" ht="18.75" hidden="false" customHeight="true" outlineLevel="0" collapsed="false">
      <c r="A11" s="44" t="s">
        <v>47</v>
      </c>
      <c r="B11" s="44" t="s">
        <v>48</v>
      </c>
      <c r="C11" s="45" t="s">
        <v>51</v>
      </c>
      <c r="D11" s="45" t="s">
        <v>50</v>
      </c>
      <c r="E11" s="45" t="n">
        <v>1</v>
      </c>
      <c r="F11" s="46" t="n">
        <f aca="false">IFERROR(VLOOKUP(A11,'Đơn giá nhân công đã công bố'!B:E,4,FALSE()),"")</f>
        <v>0</v>
      </c>
      <c r="G11" s="47"/>
      <c r="I11" s="48" t="s">
        <v>52</v>
      </c>
    </row>
    <row r="12" s="48" customFormat="true" ht="18.75" hidden="false" customHeight="true" outlineLevel="0" collapsed="false">
      <c r="A12" s="44" t="s">
        <v>53</v>
      </c>
      <c r="B12" s="44" t="s">
        <v>48</v>
      </c>
      <c r="C12" s="45" t="s">
        <v>54</v>
      </c>
      <c r="D12" s="45" t="s">
        <v>42</v>
      </c>
      <c r="E12" s="45" t="n">
        <v>1</v>
      </c>
      <c r="F12" s="46" t="n">
        <f aca="false">IFERROR(VLOOKUP(A12,'Đơn giá nhân công đã công bố'!B:E,4,FALSE()),"")</f>
        <v>0</v>
      </c>
      <c r="G12" s="47"/>
      <c r="I12" s="48" t="s">
        <v>55</v>
      </c>
      <c r="K12" s="48" t="s">
        <v>56</v>
      </c>
    </row>
    <row r="13" s="53" customFormat="true" ht="18.75" hidden="false" customHeight="true" outlineLevel="0" collapsed="false">
      <c r="A13" s="49" t="s">
        <v>47</v>
      </c>
      <c r="B13" s="49" t="s">
        <v>48</v>
      </c>
      <c r="C13" s="50" t="s">
        <v>57</v>
      </c>
      <c r="D13" s="50" t="s">
        <v>50</v>
      </c>
      <c r="E13" s="50" t="n">
        <v>1</v>
      </c>
      <c r="F13" s="51" t="n">
        <f aca="false">IFERROR(VLOOKUP(A13,'Đơn giá nhân công đã công bố'!B:E,4,FALSE()),"")</f>
        <v>0</v>
      </c>
      <c r="G13" s="52"/>
      <c r="I13" s="53" t="s">
        <v>58</v>
      </c>
    </row>
    <row r="14" s="53" customFormat="true" ht="18.75" hidden="false" customHeight="true" outlineLevel="0" collapsed="false">
      <c r="A14" s="49" t="s">
        <v>47</v>
      </c>
      <c r="B14" s="49" t="s">
        <v>48</v>
      </c>
      <c r="C14" s="50" t="s">
        <v>59</v>
      </c>
      <c r="D14" s="50" t="s">
        <v>50</v>
      </c>
      <c r="E14" s="50" t="n">
        <v>1</v>
      </c>
      <c r="F14" s="51" t="n">
        <f aca="false">IFERROR(VLOOKUP(A14,'Đơn giá nhân công đã công bố'!B:E,4,FALSE()),"")</f>
        <v>0</v>
      </c>
      <c r="G14" s="52"/>
      <c r="I14" s="53" t="s">
        <v>60</v>
      </c>
      <c r="K14" s="53" t="s">
        <v>56</v>
      </c>
    </row>
    <row r="15" s="58" customFormat="true" ht="18.75" hidden="false" customHeight="true" outlineLevel="0" collapsed="false">
      <c r="A15" s="54" t="s">
        <v>61</v>
      </c>
      <c r="B15" s="54" t="s">
        <v>48</v>
      </c>
      <c r="C15" s="55" t="s">
        <v>62</v>
      </c>
      <c r="D15" s="55" t="s">
        <v>63</v>
      </c>
      <c r="E15" s="55" t="n">
        <v>1</v>
      </c>
      <c r="F15" s="56" t="n">
        <f aca="false">IFERROR(VLOOKUP(A15,'Đơn giá nhân công đã công bố'!B:E,4,FALSE()),"")</f>
        <v>0</v>
      </c>
      <c r="G15" s="57"/>
      <c r="I15" s="58" t="s">
        <v>64</v>
      </c>
    </row>
    <row r="16" s="58" customFormat="true" ht="18.75" hidden="false" customHeight="true" outlineLevel="0" collapsed="false">
      <c r="A16" s="54" t="s">
        <v>61</v>
      </c>
      <c r="B16" s="54" t="s">
        <v>48</v>
      </c>
      <c r="C16" s="55" t="s">
        <v>65</v>
      </c>
      <c r="D16" s="55" t="s">
        <v>63</v>
      </c>
      <c r="E16" s="55" t="n">
        <v>1</v>
      </c>
      <c r="F16" s="56" t="n">
        <f aca="false">IFERROR(VLOOKUP(A16,'Đơn giá nhân công đã công bố'!B:E,4,FALSE()),"")</f>
        <v>0</v>
      </c>
      <c r="G16" s="57"/>
      <c r="I16" s="58" t="s">
        <v>66</v>
      </c>
      <c r="K16" s="58" t="s">
        <v>67</v>
      </c>
    </row>
    <row r="17" customFormat="false" ht="18.75" hidden="false" customHeight="true" outlineLevel="0" collapsed="false">
      <c r="A17" s="40" t="s">
        <v>47</v>
      </c>
      <c r="B17" s="40" t="s">
        <v>48</v>
      </c>
      <c r="C17" s="41" t="s">
        <v>68</v>
      </c>
      <c r="D17" s="41" t="s">
        <v>50</v>
      </c>
      <c r="E17" s="41" t="n">
        <v>1</v>
      </c>
      <c r="F17" s="42" t="n">
        <f aca="false">IFERROR(VLOOKUP(A17,'Đơn giá nhân công đã công bố'!B:E,4,FALSE()),"")</f>
        <v>0</v>
      </c>
      <c r="G17" s="43"/>
    </row>
    <row r="18" customFormat="false" ht="18.75" hidden="false" customHeight="true" outlineLevel="0" collapsed="false">
      <c r="A18" s="40" t="s">
        <v>47</v>
      </c>
      <c r="B18" s="40" t="s">
        <v>48</v>
      </c>
      <c r="C18" s="41" t="s">
        <v>69</v>
      </c>
      <c r="D18" s="41" t="s">
        <v>50</v>
      </c>
      <c r="E18" s="41" t="n">
        <v>1</v>
      </c>
      <c r="F18" s="42" t="n">
        <f aca="false">IFERROR(VLOOKUP(A18,'Đơn giá nhân công đã công bố'!B:E,4,FALSE()),"")</f>
        <v>0</v>
      </c>
      <c r="G18" s="43"/>
    </row>
    <row r="19" s="39" customFormat="true" ht="18.75" hidden="false" customHeight="true" outlineLevel="0" collapsed="false">
      <c r="A19" s="35" t="s">
        <v>16</v>
      </c>
      <c r="B19" s="35" t="s">
        <v>17</v>
      </c>
      <c r="C19" s="36"/>
      <c r="D19" s="36"/>
      <c r="E19" s="36"/>
      <c r="F19" s="42" t="str">
        <f aca="false">IFERROR(VLOOKUP(A19,'Đơn giá nhân công đã công bố'!B:E,4,FALSE()),"")</f>
        <v/>
      </c>
      <c r="G19" s="38" t="n">
        <f aca="false">IFERROR(ROUND(SUMPRODUCT(E20:E28,F20:F28)/SUM(E20:E28),0),"")</f>
        <v>0</v>
      </c>
    </row>
    <row r="20" customFormat="false" ht="18.75" hidden="false" customHeight="true" outlineLevel="0" collapsed="false">
      <c r="A20" s="40" t="s">
        <v>61</v>
      </c>
      <c r="B20" s="40" t="s">
        <v>70</v>
      </c>
      <c r="C20" s="41" t="s">
        <v>71</v>
      </c>
      <c r="D20" s="41" t="s">
        <v>63</v>
      </c>
      <c r="E20" s="41" t="n">
        <v>1</v>
      </c>
      <c r="F20" s="42" t="n">
        <f aca="false">IFERROR(VLOOKUP(A20,'Đơn giá nhân công đã công bố'!B:E,4,FALSE()),"")</f>
        <v>0</v>
      </c>
      <c r="G20" s="43"/>
    </row>
    <row r="21" customFormat="false" ht="18.75" hidden="false" customHeight="true" outlineLevel="0" collapsed="false">
      <c r="A21" s="40" t="s">
        <v>61</v>
      </c>
      <c r="B21" s="40" t="s">
        <v>70</v>
      </c>
      <c r="C21" s="41" t="s">
        <v>71</v>
      </c>
      <c r="D21" s="41" t="s">
        <v>63</v>
      </c>
      <c r="E21" s="41" t="n">
        <v>1</v>
      </c>
      <c r="F21" s="42" t="n">
        <f aca="false">IFERROR(VLOOKUP(A21,'Đơn giá nhân công đã công bố'!B:E,4,FALSE()),"")</f>
        <v>0</v>
      </c>
      <c r="G21" s="43"/>
    </row>
    <row r="22" customFormat="false" ht="18.75" hidden="false" customHeight="true" outlineLevel="0" collapsed="false">
      <c r="A22" s="40" t="s">
        <v>47</v>
      </c>
      <c r="B22" s="40" t="s">
        <v>70</v>
      </c>
      <c r="C22" s="41" t="s">
        <v>72</v>
      </c>
      <c r="D22" s="41" t="s">
        <v>50</v>
      </c>
      <c r="E22" s="41" t="n">
        <v>1</v>
      </c>
      <c r="F22" s="42" t="n">
        <f aca="false">IFERROR(VLOOKUP(A22,'Đơn giá nhân công đã công bố'!B:E,4,FALSE()),"")</f>
        <v>0</v>
      </c>
      <c r="G22" s="43"/>
    </row>
    <row r="23" customFormat="false" ht="18.75" hidden="false" customHeight="true" outlineLevel="0" collapsed="false">
      <c r="A23" s="40" t="s">
        <v>61</v>
      </c>
      <c r="B23" s="40" t="s">
        <v>70</v>
      </c>
      <c r="C23" s="41" t="s">
        <v>73</v>
      </c>
      <c r="D23" s="41" t="s">
        <v>63</v>
      </c>
      <c r="E23" s="41" t="n">
        <v>1</v>
      </c>
      <c r="F23" s="42" t="n">
        <f aca="false">IFERROR(VLOOKUP(A23,'Đơn giá nhân công đã công bố'!B:E,4,FALSE()),"")</f>
        <v>0</v>
      </c>
      <c r="G23" s="43"/>
    </row>
    <row r="24" customFormat="false" ht="18.75" hidden="false" customHeight="true" outlineLevel="0" collapsed="false">
      <c r="A24" s="40" t="s">
        <v>61</v>
      </c>
      <c r="B24" s="40" t="s">
        <v>70</v>
      </c>
      <c r="C24" s="41" t="s">
        <v>74</v>
      </c>
      <c r="D24" s="41" t="s">
        <v>63</v>
      </c>
      <c r="E24" s="41" t="n">
        <v>1</v>
      </c>
      <c r="F24" s="42" t="n">
        <f aca="false">IFERROR(VLOOKUP(A24,'Đơn giá nhân công đã công bố'!B:E,4,FALSE()),"")</f>
        <v>0</v>
      </c>
      <c r="G24" s="43"/>
    </row>
    <row r="25" customFormat="false" ht="18.75" hidden="false" customHeight="true" outlineLevel="0" collapsed="false">
      <c r="A25" s="40" t="s">
        <v>61</v>
      </c>
      <c r="B25" s="40" t="s">
        <v>70</v>
      </c>
      <c r="C25" s="41" t="s">
        <v>75</v>
      </c>
      <c r="D25" s="41" t="s">
        <v>63</v>
      </c>
      <c r="E25" s="41" t="n">
        <v>1</v>
      </c>
      <c r="F25" s="42" t="n">
        <f aca="false">IFERROR(VLOOKUP(A25,'Đơn giá nhân công đã công bố'!B:E,4,FALSE()),"")</f>
        <v>0</v>
      </c>
      <c r="G25" s="43"/>
    </row>
    <row r="26" customFormat="false" ht="18.75" hidden="false" customHeight="true" outlineLevel="0" collapsed="false">
      <c r="A26" s="40" t="s">
        <v>76</v>
      </c>
      <c r="B26" s="40" t="s">
        <v>70</v>
      </c>
      <c r="C26" s="41" t="s">
        <v>77</v>
      </c>
      <c r="D26" s="41" t="s">
        <v>50</v>
      </c>
      <c r="E26" s="41" t="n">
        <v>1</v>
      </c>
      <c r="F26" s="42" t="n">
        <f aca="false">IFERROR(VLOOKUP(A26,'Đơn giá nhân công đã công bố'!B:E,4,FALSE()),"")</f>
        <v>0</v>
      </c>
      <c r="G26" s="43"/>
    </row>
    <row r="27" customFormat="false" ht="18.75" hidden="false" customHeight="true" outlineLevel="0" collapsed="false">
      <c r="A27" s="40" t="s">
        <v>76</v>
      </c>
      <c r="B27" s="40" t="s">
        <v>70</v>
      </c>
      <c r="C27" s="41" t="s">
        <v>78</v>
      </c>
      <c r="D27" s="41" t="s">
        <v>50</v>
      </c>
      <c r="E27" s="41" t="n">
        <v>1</v>
      </c>
      <c r="F27" s="42" t="n">
        <f aca="false">IFERROR(VLOOKUP(A27,'Đơn giá nhân công đã công bố'!B:E,4,FALSE()),"")</f>
        <v>0</v>
      </c>
      <c r="G27" s="43"/>
    </row>
    <row r="28" customFormat="false" ht="18.75" hidden="false" customHeight="true" outlineLevel="0" collapsed="false">
      <c r="A28" s="40" t="s">
        <v>76</v>
      </c>
      <c r="B28" s="40" t="s">
        <v>70</v>
      </c>
      <c r="C28" s="41" t="s">
        <v>79</v>
      </c>
      <c r="D28" s="41" t="s">
        <v>50</v>
      </c>
      <c r="E28" s="41" t="n">
        <v>1</v>
      </c>
      <c r="F28" s="42" t="n">
        <f aca="false">IFERROR(VLOOKUP(A28,'Đơn giá nhân công đã công bố'!B:E,4,FALSE()),"")</f>
        <v>0</v>
      </c>
      <c r="G28" s="43"/>
    </row>
    <row r="29" s="39" customFormat="true" ht="18.75" hidden="false" customHeight="true" outlineLevel="0" collapsed="false">
      <c r="A29" s="35" t="s">
        <v>18</v>
      </c>
      <c r="B29" s="35" t="s">
        <v>19</v>
      </c>
      <c r="C29" s="36"/>
      <c r="D29" s="36"/>
      <c r="E29" s="36"/>
      <c r="F29" s="42" t="str">
        <f aca="false">IFERROR(VLOOKUP(A29,'Đơn giá nhân công đã công bố'!B:E,4,FALSE()),"")</f>
        <v/>
      </c>
      <c r="G29" s="38" t="n">
        <f aca="false">IFERROR(ROUND(SUMPRODUCT(E30:E38,F30:F38)/SUM(E30:E38),0),"")</f>
        <v>0</v>
      </c>
    </row>
    <row r="30" customFormat="false" ht="18.75" hidden="false" customHeight="true" outlineLevel="0" collapsed="false">
      <c r="A30" s="40" t="s">
        <v>80</v>
      </c>
      <c r="B30" s="40" t="s">
        <v>81</v>
      </c>
      <c r="C30" s="41" t="s">
        <v>82</v>
      </c>
      <c r="D30" s="41" t="s">
        <v>63</v>
      </c>
      <c r="E30" s="41" t="n">
        <v>1</v>
      </c>
      <c r="F30" s="42" t="n">
        <f aca="false">IFERROR(VLOOKUP(A30,'Đơn giá nhân công đã công bố'!B:E,4,FALSE()),"")</f>
        <v>0</v>
      </c>
      <c r="G30" s="43"/>
    </row>
    <row r="31" customFormat="false" ht="18.75" hidden="false" customHeight="true" outlineLevel="0" collapsed="false">
      <c r="A31" s="40" t="s">
        <v>80</v>
      </c>
      <c r="B31" s="40" t="s">
        <v>81</v>
      </c>
      <c r="C31" s="41" t="s">
        <v>83</v>
      </c>
      <c r="D31" s="41" t="s">
        <v>63</v>
      </c>
      <c r="E31" s="41" t="n">
        <v>1</v>
      </c>
      <c r="F31" s="42" t="n">
        <f aca="false">IFERROR(VLOOKUP(A31,'Đơn giá nhân công đã công bố'!B:E,4,FALSE()),"")</f>
        <v>0</v>
      </c>
      <c r="G31" s="43"/>
    </row>
    <row r="32" customFormat="false" ht="18.75" hidden="false" customHeight="true" outlineLevel="0" collapsed="false">
      <c r="A32" s="40" t="s">
        <v>80</v>
      </c>
      <c r="B32" s="40" t="s">
        <v>81</v>
      </c>
      <c r="C32" s="41" t="s">
        <v>84</v>
      </c>
      <c r="D32" s="41" t="s">
        <v>63</v>
      </c>
      <c r="E32" s="41" t="n">
        <v>1</v>
      </c>
      <c r="F32" s="42" t="n">
        <f aca="false">IFERROR(VLOOKUP(A32,'Đơn giá nhân công đã công bố'!B:E,4,FALSE()),"")</f>
        <v>0</v>
      </c>
      <c r="G32" s="43"/>
    </row>
    <row r="33" customFormat="false" ht="18.75" hidden="false" customHeight="true" outlineLevel="0" collapsed="false">
      <c r="A33" s="40" t="s">
        <v>85</v>
      </c>
      <c r="B33" s="40" t="s">
        <v>81</v>
      </c>
      <c r="C33" s="41" t="s">
        <v>86</v>
      </c>
      <c r="D33" s="41" t="s">
        <v>87</v>
      </c>
      <c r="E33" s="41" t="n">
        <v>1</v>
      </c>
      <c r="F33" s="42" t="n">
        <f aca="false">IFERROR(VLOOKUP(A33,'Đơn giá nhân công đã công bố'!B:E,4,FALSE()),"")</f>
        <v>0</v>
      </c>
      <c r="G33" s="43"/>
    </row>
    <row r="34" customFormat="false" ht="18.75" hidden="false" customHeight="true" outlineLevel="0" collapsed="false">
      <c r="A34" s="40" t="s">
        <v>85</v>
      </c>
      <c r="B34" s="40" t="s">
        <v>81</v>
      </c>
      <c r="C34" s="41" t="s">
        <v>88</v>
      </c>
      <c r="D34" s="41" t="s">
        <v>87</v>
      </c>
      <c r="E34" s="41" t="n">
        <v>1</v>
      </c>
      <c r="F34" s="42" t="n">
        <f aca="false">IFERROR(VLOOKUP(A34,'Đơn giá nhân công đã công bố'!B:E,4,FALSE()),"")</f>
        <v>0</v>
      </c>
      <c r="G34" s="43"/>
    </row>
    <row r="35" customFormat="false" ht="18.75" hidden="false" customHeight="true" outlineLevel="0" collapsed="false">
      <c r="A35" s="40" t="s">
        <v>85</v>
      </c>
      <c r="B35" s="40" t="s">
        <v>81</v>
      </c>
      <c r="C35" s="41" t="s">
        <v>89</v>
      </c>
      <c r="D35" s="41" t="s">
        <v>87</v>
      </c>
      <c r="E35" s="41" t="n">
        <v>1</v>
      </c>
      <c r="F35" s="42" t="n">
        <f aca="false">IFERROR(VLOOKUP(A35,'Đơn giá nhân công đã công bố'!B:E,4,FALSE()),"")</f>
        <v>0</v>
      </c>
      <c r="G35" s="43"/>
    </row>
    <row r="36" customFormat="false" ht="18.75" hidden="false" customHeight="true" outlineLevel="0" collapsed="false">
      <c r="A36" s="40" t="s">
        <v>85</v>
      </c>
      <c r="B36" s="40" t="s">
        <v>81</v>
      </c>
      <c r="C36" s="41" t="s">
        <v>90</v>
      </c>
      <c r="D36" s="41" t="s">
        <v>87</v>
      </c>
      <c r="E36" s="41" t="n">
        <v>1</v>
      </c>
      <c r="F36" s="42" t="n">
        <f aca="false">IFERROR(VLOOKUP(A36,'Đơn giá nhân công đã công bố'!B:E,4,FALSE()),"")</f>
        <v>0</v>
      </c>
      <c r="G36" s="43"/>
    </row>
    <row r="37" customFormat="false" ht="18.75" hidden="false" customHeight="true" outlineLevel="0" collapsed="false">
      <c r="A37" s="40" t="s">
        <v>80</v>
      </c>
      <c r="B37" s="40" t="s">
        <v>81</v>
      </c>
      <c r="C37" s="41" t="s">
        <v>91</v>
      </c>
      <c r="D37" s="41" t="s">
        <v>63</v>
      </c>
      <c r="E37" s="41" t="n">
        <v>1</v>
      </c>
      <c r="F37" s="42" t="n">
        <f aca="false">IFERROR(VLOOKUP(A37,'Đơn giá nhân công đã công bố'!B:E,4,FALSE()),"")</f>
        <v>0</v>
      </c>
      <c r="G37" s="43"/>
    </row>
    <row r="38" customFormat="false" ht="18.75" hidden="false" customHeight="true" outlineLevel="0" collapsed="false">
      <c r="A38" s="40" t="s">
        <v>80</v>
      </c>
      <c r="B38" s="40" t="s">
        <v>81</v>
      </c>
      <c r="C38" s="41" t="s">
        <v>92</v>
      </c>
      <c r="D38" s="41" t="s">
        <v>63</v>
      </c>
      <c r="E38" s="41" t="n">
        <v>1</v>
      </c>
      <c r="F38" s="42" t="n">
        <f aca="false">IFERROR(VLOOKUP(A38,'Đơn giá nhân công đã công bố'!B:E,4,FALSE()),"")</f>
        <v>0</v>
      </c>
      <c r="G38" s="43"/>
    </row>
    <row r="39" s="63" customFormat="true" ht="18.75" hidden="false" customHeight="true" outlineLevel="0" collapsed="false">
      <c r="A39" s="59" t="s">
        <v>20</v>
      </c>
      <c r="B39" s="59" t="s">
        <v>21</v>
      </c>
      <c r="C39" s="60"/>
      <c r="D39" s="60"/>
      <c r="E39" s="60"/>
      <c r="F39" s="61"/>
      <c r="G39" s="62" t="n">
        <f aca="false">IFERROR(ROUND(SUM(F40:F46)/SUM(E40:E46),0),"")</f>
        <v>0</v>
      </c>
    </row>
    <row r="40" customFormat="false" ht="18.75" hidden="false" customHeight="true" outlineLevel="0" collapsed="false">
      <c r="A40" s="40" t="s">
        <v>93</v>
      </c>
      <c r="B40" s="40" t="s">
        <v>94</v>
      </c>
      <c r="C40" s="41" t="s">
        <v>95</v>
      </c>
      <c r="D40" s="41" t="s">
        <v>96</v>
      </c>
      <c r="E40" s="41" t="n">
        <f aca="false">IF(A40="","",LEN(A40)-LEN(SUBSTITUTE(A40,";",""))+1)</f>
        <v>1</v>
      </c>
      <c r="F40" s="42" t="n">
        <f aca="false">IFERROR(H40,"")</f>
        <v>0</v>
      </c>
      <c r="G40" s="43"/>
      <c r="H40" s="1" t="n">
        <f aca="false">IFERROR(VLOOKUP("N4407",'Đơn giá nhân công đã công bố'!$B$2:$E$163,4,FALSE()),0)</f>
        <v>0</v>
      </c>
    </row>
    <row r="41" customFormat="false" ht="18.75" hidden="false" customHeight="true" outlineLevel="0" collapsed="false">
      <c r="A41" s="40" t="s">
        <v>97</v>
      </c>
      <c r="B41" s="40" t="s">
        <v>94</v>
      </c>
      <c r="C41" s="41" t="s">
        <v>98</v>
      </c>
      <c r="D41" s="41" t="s">
        <v>99</v>
      </c>
      <c r="E41" s="41" t="n">
        <f aca="false">IF(A41="","",LEN(A41)-LEN(SUBSTITUTE(A41,";",""))+1)</f>
        <v>2</v>
      </c>
      <c r="F41" s="42" t="n">
        <f aca="false">IFERROR(H41,"")</f>
        <v>0</v>
      </c>
      <c r="G41" s="43"/>
      <c r="H41" s="1" t="n">
        <f aca="false">IFERROR(VLOOKUP("N4407",'Đơn giá nhân công đã công bố'!$B$2:$E$163,4,FALSE())+VLOOKUP("N4607",'Đơn giá nhân công đã công bố'!$B$2:$E$163,4,FALSE()),0)</f>
        <v>0</v>
      </c>
    </row>
    <row r="42" customFormat="false" ht="18.75" hidden="false" customHeight="true" outlineLevel="0" collapsed="false">
      <c r="A42" s="40" t="s">
        <v>100</v>
      </c>
      <c r="B42" s="40" t="s">
        <v>94</v>
      </c>
      <c r="C42" s="41" t="s">
        <v>101</v>
      </c>
      <c r="D42" s="41" t="s">
        <v>102</v>
      </c>
      <c r="E42" s="41" t="n">
        <f aca="false">IF(A42="","",LEN(A42)-LEN(SUBSTITUTE(A42,";",""))+1)</f>
        <v>1</v>
      </c>
      <c r="F42" s="42" t="n">
        <f aca="false">IFERROR(H42,"")</f>
        <v>0</v>
      </c>
      <c r="G42" s="43"/>
      <c r="H42" s="1" t="n">
        <f aca="false">IFERROR(VLOOKUP("N4507",'Đơn giá nhân công đã công bố'!$B$2:$E$163,4,FALSE()),0)</f>
        <v>0</v>
      </c>
    </row>
    <row r="43" customFormat="false" ht="18.75" hidden="false" customHeight="true" outlineLevel="0" collapsed="false">
      <c r="A43" s="40" t="s">
        <v>103</v>
      </c>
      <c r="B43" s="40" t="s">
        <v>94</v>
      </c>
      <c r="C43" s="41" t="s">
        <v>104</v>
      </c>
      <c r="D43" s="41" t="s">
        <v>105</v>
      </c>
      <c r="E43" s="41" t="n">
        <f aca="false">IF(A43="","",LEN(A43)-LEN(SUBSTITUTE(A43,";",""))+1)</f>
        <v>3</v>
      </c>
      <c r="F43" s="42" t="n">
        <f aca="false">IFERROR(H43,"")</f>
        <v>0</v>
      </c>
      <c r="G43" s="43"/>
      <c r="H43" s="1" t="n">
        <f aca="false">IFERROR(VLOOKUP("N4307",'Đơn giá nhân công đã công bố'!$B$2:$E$163,4,FALSE())+VLOOKUP("N4307",'Đơn giá nhân công đã công bố'!$B$2:$E$163,4,FALSE())+VLOOKUP("N4507",'Đơn giá nhân công đã công bố'!$B$2:$E$163,4,FALSE()),0)</f>
        <v>0</v>
      </c>
    </row>
    <row r="44" customFormat="false" ht="18.75" hidden="false" customHeight="true" outlineLevel="0" collapsed="false">
      <c r="A44" s="40" t="s">
        <v>106</v>
      </c>
      <c r="B44" s="40" t="s">
        <v>94</v>
      </c>
      <c r="C44" s="41" t="s">
        <v>107</v>
      </c>
      <c r="D44" s="41" t="s">
        <v>108</v>
      </c>
      <c r="E44" s="41" t="n">
        <f aca="false">IF(A44="","",LEN(A44)-LEN(SUBSTITUTE(A44,";",""))+1)</f>
        <v>2</v>
      </c>
      <c r="F44" s="42" t="n">
        <f aca="false">IFERROR(H44,"")</f>
        <v>0</v>
      </c>
      <c r="G44" s="43"/>
      <c r="H44" s="1" t="n">
        <f aca="false">IFERROR(VLOOKUP("N4307",'Đơn giá nhân công đã công bố'!$B$2:$E$163,4,FALSE())+VLOOKUP("N4507",'Đơn giá nhân công đã công bố'!$B$2:$E$163,4,FALSE()),0)</f>
        <v>0</v>
      </c>
    </row>
    <row r="45" customFormat="false" ht="18.75" hidden="false" customHeight="true" outlineLevel="0" collapsed="false">
      <c r="A45" s="40" t="s">
        <v>109</v>
      </c>
      <c r="B45" s="40" t="s">
        <v>94</v>
      </c>
      <c r="C45" s="41" t="s">
        <v>110</v>
      </c>
      <c r="D45" s="41" t="s">
        <v>111</v>
      </c>
      <c r="E45" s="41" t="n">
        <f aca="false">IF(A45="","",LEN(A45)-LEN(SUBSTITUTE(A45,";",""))+1)</f>
        <v>2</v>
      </c>
      <c r="F45" s="42" t="n">
        <f aca="false">IFERROR(H45,"")</f>
        <v>0</v>
      </c>
      <c r="G45" s="43"/>
      <c r="H45" s="1" t="n">
        <f aca="false">IFERROR(VLOOKUP("N4307",'Đơn giá nhân công đã công bố'!$B$2:$E$163,4,FALSE())+VLOOKUP("N4407",'Đơn giá nhân công đã công bố'!$B$2:$E$163,4,FALSE()),0)</f>
        <v>0</v>
      </c>
    </row>
    <row r="46" customFormat="false" ht="18.75" hidden="false" customHeight="true" outlineLevel="0" collapsed="false">
      <c r="A46" s="40" t="s">
        <v>112</v>
      </c>
      <c r="B46" s="40" t="s">
        <v>94</v>
      </c>
      <c r="C46" s="41" t="s">
        <v>113</v>
      </c>
      <c r="D46" s="41" t="s">
        <v>114</v>
      </c>
      <c r="E46" s="41" t="n">
        <f aca="false">IF(A46="","",LEN(A46)-LEN(SUBSTITUTE(A46,";",""))+1)</f>
        <v>1</v>
      </c>
      <c r="F46" s="42" t="n">
        <f aca="false">IFERROR(H46,"")</f>
        <v>0</v>
      </c>
      <c r="G46" s="43"/>
      <c r="H46" s="1" t="n">
        <f aca="false">IFERROR(VLOOKUP("N4307",'Đơn giá nhân công đã công bố'!$B$2:$E$163,4,FALSE()),0)</f>
        <v>0</v>
      </c>
    </row>
    <row r="47" s="39" customFormat="true" ht="18.75" hidden="false" customHeight="true" outlineLevel="0" collapsed="false">
      <c r="A47" s="35" t="s">
        <v>22</v>
      </c>
      <c r="B47" s="35" t="s">
        <v>23</v>
      </c>
      <c r="C47" s="36"/>
      <c r="D47" s="36"/>
      <c r="E47" s="36"/>
      <c r="F47" s="37"/>
      <c r="G47" s="38" t="n">
        <f aca="false">IFERROR(ROUND(SUM(F48:F54)/SUM(E48:E54),0),"")</f>
        <v>0</v>
      </c>
    </row>
    <row r="48" customFormat="false" ht="18.75" hidden="false" customHeight="true" outlineLevel="0" collapsed="false">
      <c r="A48" s="40" t="s">
        <v>115</v>
      </c>
      <c r="B48" s="40" t="s">
        <v>23</v>
      </c>
      <c r="C48" s="41" t="s">
        <v>116</v>
      </c>
      <c r="D48" s="41" t="s">
        <v>117</v>
      </c>
      <c r="E48" s="41" t="n">
        <f aca="false">IF(A48="","",LEN(A48)-LEN(SUBSTITUTE(A48,";",""))+1)</f>
        <v>2</v>
      </c>
      <c r="F48" s="42" t="n">
        <f aca="false">IFERROR(H48,"")</f>
        <v>0</v>
      </c>
      <c r="G48" s="43"/>
      <c r="H48" s="1" t="n">
        <f aca="false">IFERROR(VLOOKUP("NLX414",'Đơn giá nhân công đã công bố'!$B$2:$E$163,4,FALSE())+VLOOKUP("NLX434",'Đơn giá nhân công đã công bố'!$B$2:$E$163,4,FALSE()),0)</f>
        <v>0</v>
      </c>
    </row>
    <row r="49" customFormat="false" ht="18.75" hidden="false" customHeight="true" outlineLevel="0" collapsed="false">
      <c r="A49" s="40" t="s">
        <v>115</v>
      </c>
      <c r="B49" s="40" t="s">
        <v>23</v>
      </c>
      <c r="C49" s="41" t="s">
        <v>118</v>
      </c>
      <c r="D49" s="41" t="s">
        <v>117</v>
      </c>
      <c r="E49" s="41" t="n">
        <f aca="false">IF(A49="","",LEN(A49)-LEN(SUBSTITUTE(A49,";",""))+1)</f>
        <v>2</v>
      </c>
      <c r="F49" s="42" t="n">
        <f aca="false">IFERROR(H49,"")</f>
        <v>0</v>
      </c>
      <c r="G49" s="43"/>
      <c r="H49" s="1" t="n">
        <f aca="false">IFERROR(VLOOKUP("NLX414",'Đơn giá nhân công đã công bố'!$B$2:$E$163,4,FALSE())+VLOOKUP("NLX434",'Đơn giá nhân công đã công bố'!$B$2:$E$163,4,FALSE()),0)</f>
        <v>0</v>
      </c>
    </row>
    <row r="50" customFormat="false" ht="18.75" hidden="false" customHeight="true" outlineLevel="0" collapsed="false">
      <c r="A50" s="40" t="s">
        <v>115</v>
      </c>
      <c r="B50" s="40" t="s">
        <v>23</v>
      </c>
      <c r="C50" s="41" t="s">
        <v>119</v>
      </c>
      <c r="D50" s="41" t="s">
        <v>117</v>
      </c>
      <c r="E50" s="41" t="n">
        <f aca="false">IF(A50="","",LEN(A50)-LEN(SUBSTITUTE(A50,";",""))+1)</f>
        <v>2</v>
      </c>
      <c r="F50" s="42" t="n">
        <f aca="false">IFERROR(H50,"")</f>
        <v>0</v>
      </c>
      <c r="G50" s="43"/>
      <c r="H50" s="1" t="n">
        <f aca="false">IFERROR(VLOOKUP("NLX414",'Đơn giá nhân công đã công bố'!$B$2:$E$163,4,FALSE())+VLOOKUP("NLX434",'Đơn giá nhân công đã công bố'!$B$2:$E$163,4,FALSE()),0)</f>
        <v>0</v>
      </c>
    </row>
    <row r="51" customFormat="false" ht="18.75" hidden="false" customHeight="true" outlineLevel="0" collapsed="false">
      <c r="A51" s="40" t="s">
        <v>120</v>
      </c>
      <c r="B51" s="40" t="s">
        <v>23</v>
      </c>
      <c r="C51" s="41" t="s">
        <v>121</v>
      </c>
      <c r="D51" s="41" t="s">
        <v>122</v>
      </c>
      <c r="E51" s="41" t="n">
        <f aca="false">IF(A51="","",LEN(A51)-LEN(SUBSTITUTE(A51,";",""))+1)</f>
        <v>1</v>
      </c>
      <c r="F51" s="42" t="n">
        <f aca="false">IFERROR(H51,"")</f>
        <v>0</v>
      </c>
      <c r="G51" s="43"/>
      <c r="H51" s="1" t="n">
        <f aca="false">IFERROR(VLOOKUP("NLX424",'Đơn giá nhân công đã công bố'!$B$2:$E$163,4,FALSE()),0)</f>
        <v>0</v>
      </c>
    </row>
    <row r="52" customFormat="false" ht="18.75" hidden="false" customHeight="true" outlineLevel="0" collapsed="false">
      <c r="A52" s="40" t="s">
        <v>123</v>
      </c>
      <c r="B52" s="40" t="s">
        <v>23</v>
      </c>
      <c r="C52" s="41" t="s">
        <v>124</v>
      </c>
      <c r="D52" s="41" t="s">
        <v>125</v>
      </c>
      <c r="E52" s="41" t="n">
        <f aca="false">IF(A52="","",LEN(A52)-LEN(SUBSTITUTE(A52,";",""))+1)</f>
        <v>1</v>
      </c>
      <c r="F52" s="42" t="n">
        <f aca="false">IFERROR(H52,"")</f>
        <v>0</v>
      </c>
      <c r="G52" s="43"/>
      <c r="H52" s="1" t="n">
        <f aca="false">IFERROR(VLOOKUP("NLX434",'Đơn giá nhân công đã công bố'!$B$2:$E$163,4,FALSE()),0)</f>
        <v>0</v>
      </c>
    </row>
    <row r="53" customFormat="false" ht="18.75" hidden="false" customHeight="true" outlineLevel="0" collapsed="false">
      <c r="A53" s="40" t="s">
        <v>115</v>
      </c>
      <c r="B53" s="40" t="s">
        <v>23</v>
      </c>
      <c r="C53" s="41" t="s">
        <v>126</v>
      </c>
      <c r="D53" s="41" t="s">
        <v>117</v>
      </c>
      <c r="E53" s="41" t="n">
        <f aca="false">IF(A53="","",LEN(A53)-LEN(SUBSTITUTE(A53,";",""))+1)</f>
        <v>2</v>
      </c>
      <c r="F53" s="42" t="n">
        <f aca="false">IFERROR(H53,"")</f>
        <v>0</v>
      </c>
      <c r="G53" s="43"/>
      <c r="H53" s="1" t="n">
        <f aca="false">IFERROR(VLOOKUP("NLX414",'Đơn giá nhân công đã công bố'!$B$2:$E$163,4,FALSE())+VLOOKUP("NLX434",'Đơn giá nhân công đã công bố'!$B$2:$E$163,4,FALSE()),0)</f>
        <v>0</v>
      </c>
    </row>
    <row r="54" customFormat="false" ht="18.75" hidden="false" customHeight="true" outlineLevel="0" collapsed="false">
      <c r="A54" s="40" t="s">
        <v>115</v>
      </c>
      <c r="B54" s="40" t="s">
        <v>23</v>
      </c>
      <c r="C54" s="41" t="s">
        <v>127</v>
      </c>
      <c r="D54" s="41" t="s">
        <v>117</v>
      </c>
      <c r="E54" s="41" t="n">
        <f aca="false">IF(A54="","",LEN(A54)-LEN(SUBSTITUTE(A54,";",""))+1)</f>
        <v>2</v>
      </c>
      <c r="F54" s="42" t="n">
        <f aca="false">IFERROR(H54,"")</f>
        <v>0</v>
      </c>
      <c r="G54" s="43"/>
      <c r="H54" s="1" t="n">
        <f aca="false">IFERROR(VLOOKUP("NLX414",'Đơn giá nhân công đã công bố'!$B$2:$E$163,4,FALSE())+VLOOKUP("NLX434",'Đơn giá nhân công đã công bố'!$B$2:$E$163,4,FALSE()),0)</f>
        <v>0</v>
      </c>
    </row>
    <row r="55" customFormat="false" ht="18.75" hidden="false" customHeight="true" outlineLevel="0" collapsed="false">
      <c r="A55" s="40" t="s">
        <v>128</v>
      </c>
      <c r="B55" s="40" t="s">
        <v>129</v>
      </c>
      <c r="C55" s="41"/>
      <c r="D55" s="41"/>
      <c r="E55" s="41" t="n">
        <v>1</v>
      </c>
      <c r="F55" s="42" t="n">
        <f aca="false">IFERROR(VLOOKUP(A55,'Đơn giá nhân công đã công bố'!B:E,4,FALSE()),"")</f>
        <v>0</v>
      </c>
      <c r="G55" s="43" t="n">
        <f aca="false">F55</f>
        <v>0</v>
      </c>
    </row>
    <row r="56" customFormat="false" ht="18.75" hidden="false" customHeight="true" outlineLevel="0" collapsed="false">
      <c r="A56" s="40" t="s">
        <v>130</v>
      </c>
      <c r="B56" s="40" t="s">
        <v>131</v>
      </c>
      <c r="C56" s="41"/>
      <c r="D56" s="41"/>
      <c r="E56" s="41" t="n">
        <v>1</v>
      </c>
      <c r="F56" s="42" t="n">
        <f aca="false">IFERROR(VLOOKUP(A56,'Đơn giá nhân công đã công bố'!B:E,4,FALSE()),"")</f>
        <v>0</v>
      </c>
      <c r="G56" s="43" t="n">
        <f aca="false">F56</f>
        <v>0</v>
      </c>
    </row>
    <row r="57" customFormat="false" ht="18.75" hidden="false" customHeight="true" outlineLevel="0" collapsed="false">
      <c r="A57" s="40" t="s">
        <v>132</v>
      </c>
      <c r="B57" s="40" t="s">
        <v>133</v>
      </c>
      <c r="C57" s="41"/>
      <c r="D57" s="41"/>
      <c r="E57" s="41" t="n">
        <v>1</v>
      </c>
      <c r="F57" s="42" t="n">
        <f aca="false">IFERROR(VLOOKUP(A57,'Đơn giá nhân công đã công bố'!B:E,4,FALSE()),"")</f>
        <v>0</v>
      </c>
      <c r="G57" s="43" t="n">
        <f aca="false">F57</f>
        <v>0</v>
      </c>
    </row>
    <row r="58" s="68" customFormat="true" ht="18.75" hidden="false" customHeight="true" outlineLevel="0" collapsed="false">
      <c r="A58" s="64" t="s">
        <v>134</v>
      </c>
      <c r="B58" s="64" t="s">
        <v>135</v>
      </c>
      <c r="C58" s="65"/>
      <c r="D58" s="65"/>
      <c r="E58" s="65" t="n">
        <v>1</v>
      </c>
      <c r="F58" s="66" t="n">
        <f aca="false">IFERROR(VLOOKUP(A58,'Đơn giá nhân công đã công bố'!B:E,4,FALSE()),"")</f>
        <v>0</v>
      </c>
      <c r="G58" s="67" t="n">
        <f aca="false">F58</f>
        <v>0</v>
      </c>
    </row>
    <row r="59" s="68" customFormat="true" ht="18.75" hidden="false" customHeight="true" outlineLevel="0" collapsed="false">
      <c r="A59" s="64" t="s">
        <v>136</v>
      </c>
      <c r="B59" s="64" t="s">
        <v>137</v>
      </c>
      <c r="C59" s="65"/>
      <c r="D59" s="65"/>
      <c r="E59" s="65" t="n">
        <v>1</v>
      </c>
      <c r="F59" s="66" t="n">
        <f aca="false">IFERROR(VLOOKUP(A59,'Đơn giá nhân công đã công bố'!B:E,4,FALSE()),"")</f>
        <v>0</v>
      </c>
      <c r="G59" s="67" t="n">
        <f aca="false">F59</f>
        <v>0</v>
      </c>
    </row>
    <row r="60" s="68" customFormat="true" ht="18.75" hidden="false" customHeight="true" outlineLevel="0" collapsed="false">
      <c r="A60" s="64" t="s">
        <v>138</v>
      </c>
      <c r="B60" s="64" t="s">
        <v>139</v>
      </c>
      <c r="C60" s="65"/>
      <c r="D60" s="65"/>
      <c r="E60" s="65" t="n">
        <v>1</v>
      </c>
      <c r="F60" s="66" t="n">
        <f aca="false">IFERROR(VLOOKUP(A60,'Đơn giá nhân công đã công bố'!B:E,4,FALSE()),"")</f>
        <v>0</v>
      </c>
      <c r="G60" s="67" t="n">
        <f aca="false">F60</f>
        <v>0</v>
      </c>
    </row>
    <row r="61" s="68" customFormat="true" ht="18.75" hidden="false" customHeight="true" outlineLevel="0" collapsed="false">
      <c r="A61" s="64" t="s">
        <v>140</v>
      </c>
      <c r="B61" s="64" t="s">
        <v>141</v>
      </c>
      <c r="C61" s="65"/>
      <c r="D61" s="65"/>
      <c r="E61" s="65" t="n">
        <v>1</v>
      </c>
      <c r="F61" s="66" t="n">
        <f aca="false">IFERROR(VLOOKUP(A61,'Đơn giá nhân công đã công bố'!B:E,4,FALSE()),"")</f>
        <v>0</v>
      </c>
      <c r="G61" s="67" t="n">
        <f aca="false">F61</f>
        <v>0</v>
      </c>
    </row>
    <row r="62" s="68" customFormat="true" ht="18.75" hidden="false" customHeight="true" outlineLevel="0" collapsed="false">
      <c r="A62" s="64" t="s">
        <v>142</v>
      </c>
      <c r="B62" s="64" t="s">
        <v>143</v>
      </c>
      <c r="C62" s="65"/>
      <c r="D62" s="65"/>
      <c r="E62" s="65" t="n">
        <v>1</v>
      </c>
      <c r="F62" s="66" t="n">
        <f aca="false">IFERROR(VLOOKUP(A62,'Đơn giá nhân công đã công bố'!B:E,4,FALSE()),"")</f>
        <v>0</v>
      </c>
      <c r="G62" s="67" t="n">
        <f aca="false">F62</f>
        <v>0</v>
      </c>
    </row>
    <row r="63" s="68" customFormat="true" ht="18.75" hidden="false" customHeight="true" outlineLevel="0" collapsed="false">
      <c r="A63" s="64" t="s">
        <v>144</v>
      </c>
      <c r="B63" s="64" t="s">
        <v>145</v>
      </c>
      <c r="C63" s="65"/>
      <c r="D63" s="65"/>
      <c r="E63" s="65" t="n">
        <v>1</v>
      </c>
      <c r="F63" s="66" t="n">
        <f aca="false">IFERROR(VLOOKUP(A63,'Đơn giá nhân công đã công bố'!B:E,4,FALSE()),"")</f>
        <v>0</v>
      </c>
      <c r="G63" s="67" t="n">
        <f aca="false">F63</f>
        <v>0</v>
      </c>
    </row>
    <row r="64" s="68" customFormat="true" ht="18.75" hidden="false" customHeight="true" outlineLevel="0" collapsed="false">
      <c r="A64" s="64" t="s">
        <v>146</v>
      </c>
      <c r="B64" s="64" t="s">
        <v>147</v>
      </c>
      <c r="C64" s="65"/>
      <c r="D64" s="65"/>
      <c r="E64" s="65" t="n">
        <v>1</v>
      </c>
      <c r="F64" s="66" t="n">
        <f aca="false">IFERROR(VLOOKUP(A64,'Đơn giá nhân công đã công bố'!B:E,4,FALSE()),"")</f>
        <v>0</v>
      </c>
      <c r="G64" s="67" t="n">
        <f aca="false">F64</f>
        <v>0</v>
      </c>
    </row>
    <row r="65" s="68" customFormat="true" ht="18.75" hidden="false" customHeight="true" outlineLevel="0" collapsed="false">
      <c r="A65" s="64" t="s">
        <v>148</v>
      </c>
      <c r="B65" s="64" t="s">
        <v>149</v>
      </c>
      <c r="C65" s="65"/>
      <c r="D65" s="65"/>
      <c r="E65" s="65" t="n">
        <v>1</v>
      </c>
      <c r="F65" s="66" t="n">
        <f aca="false">IFERROR(VLOOKUP(A65,'Đơn giá nhân công đã công bố'!B:E,4,FALSE()),"")</f>
        <v>0</v>
      </c>
      <c r="G65" s="67" t="n">
        <f aca="false">F65</f>
        <v>0</v>
      </c>
    </row>
    <row r="66" s="68" customFormat="true" ht="18.75" hidden="false" customHeight="true" outlineLevel="0" collapsed="false">
      <c r="A66" s="64" t="s">
        <v>150</v>
      </c>
      <c r="B66" s="64" t="s">
        <v>151</v>
      </c>
      <c r="C66" s="65"/>
      <c r="D66" s="65"/>
      <c r="E66" s="65" t="n">
        <v>1</v>
      </c>
      <c r="F66" s="66" t="n">
        <f aca="false">IFERROR(VLOOKUP(A66,'Đơn giá nhân công đã công bố'!B:E,4,FALSE()),"")</f>
        <v>0</v>
      </c>
      <c r="G66" s="67" t="n">
        <f aca="false">F66</f>
        <v>0</v>
      </c>
    </row>
    <row r="67" s="68" customFormat="true" ht="18.75" hidden="false" customHeight="true" outlineLevel="0" collapsed="false">
      <c r="A67" s="64" t="s">
        <v>152</v>
      </c>
      <c r="B67" s="64" t="s">
        <v>153</v>
      </c>
      <c r="C67" s="65"/>
      <c r="D67" s="65"/>
      <c r="E67" s="65" t="n">
        <v>1</v>
      </c>
      <c r="F67" s="66" t="n">
        <f aca="false">IFERROR(VLOOKUP(A67,'Đơn giá nhân công đã công bố'!B:E,4,FALSE()),"")</f>
        <v>0</v>
      </c>
      <c r="G67" s="67" t="n">
        <f aca="false">F67</f>
        <v>0</v>
      </c>
    </row>
    <row r="68" s="68" customFormat="true" ht="18.75" hidden="false" customHeight="true" outlineLevel="0" collapsed="false">
      <c r="A68" s="64" t="s">
        <v>154</v>
      </c>
      <c r="B68" s="64" t="s">
        <v>155</v>
      </c>
      <c r="C68" s="65"/>
      <c r="D68" s="65"/>
      <c r="E68" s="65" t="n">
        <v>1</v>
      </c>
      <c r="F68" s="66" t="n">
        <f aca="false">IFERROR(VLOOKUP(A68,'Đơn giá nhân công đã công bố'!B:E,4,FALSE()),"")</f>
        <v>0</v>
      </c>
      <c r="G68" s="67" t="n">
        <f aca="false">F68</f>
        <v>0</v>
      </c>
    </row>
    <row r="69" s="68" customFormat="true" ht="18.75" hidden="false" customHeight="true" outlineLevel="0" collapsed="false">
      <c r="A69" s="64" t="s">
        <v>156</v>
      </c>
      <c r="B69" s="64" t="s">
        <v>157</v>
      </c>
      <c r="C69" s="65"/>
      <c r="D69" s="65"/>
      <c r="E69" s="65" t="n">
        <v>1</v>
      </c>
      <c r="F69" s="66" t="n">
        <f aca="false">IFERROR(VLOOKUP(A69,'Đơn giá nhân công đã công bố'!B:E,4,FALSE()),"")</f>
        <v>0</v>
      </c>
      <c r="G69" s="67" t="n">
        <f aca="false">F69</f>
        <v>0</v>
      </c>
    </row>
    <row r="70" s="68" customFormat="true" ht="18.75" hidden="false" customHeight="true" outlineLevel="0" collapsed="false">
      <c r="A70" s="64" t="s">
        <v>158</v>
      </c>
      <c r="B70" s="64" t="s">
        <v>159</v>
      </c>
      <c r="C70" s="65"/>
      <c r="D70" s="65"/>
      <c r="E70" s="65" t="n">
        <v>1</v>
      </c>
      <c r="F70" s="66" t="n">
        <f aca="false">IFERROR(VLOOKUP(A70,'Đơn giá nhân công đã công bố'!B:E,4,FALSE()),"")</f>
        <v>0</v>
      </c>
      <c r="G70" s="67" t="n">
        <f aca="false">F70</f>
        <v>0</v>
      </c>
    </row>
    <row r="71" s="68" customFormat="true" ht="18.75" hidden="false" customHeight="true" outlineLevel="0" collapsed="false">
      <c r="A71" s="64" t="s">
        <v>160</v>
      </c>
      <c r="B71" s="64" t="s">
        <v>161</v>
      </c>
      <c r="C71" s="65"/>
      <c r="D71" s="65"/>
      <c r="E71" s="65" t="n">
        <v>1</v>
      </c>
      <c r="F71" s="66" t="n">
        <f aca="false">IFERROR(VLOOKUP(A71,'Đơn giá nhân công đã công bố'!B:E,4,FALSE()),"")</f>
        <v>0</v>
      </c>
      <c r="G71" s="67" t="n">
        <f aca="false">F71</f>
        <v>0</v>
      </c>
    </row>
    <row r="72" s="68" customFormat="true" ht="18.75" hidden="false" customHeight="true" outlineLevel="0" collapsed="false">
      <c r="A72" s="64" t="s">
        <v>24</v>
      </c>
      <c r="B72" s="64" t="s">
        <v>25</v>
      </c>
      <c r="C72" s="65"/>
      <c r="D72" s="65"/>
      <c r="E72" s="65" t="n">
        <v>1</v>
      </c>
      <c r="F72" s="66" t="n">
        <f aca="false">IFERROR(VLOOKUP(A72,'Đơn giá nhân công đã công bố'!B:E,4,FALSE()),"")</f>
        <v>0</v>
      </c>
      <c r="G72" s="67" t="n">
        <f aca="false">F72</f>
        <v>0</v>
      </c>
    </row>
    <row r="73" s="68" customFormat="true" ht="18.75" hidden="false" customHeight="true" outlineLevel="0" collapsed="false">
      <c r="A73" s="64" t="s">
        <v>26</v>
      </c>
      <c r="B73" s="64" t="s">
        <v>27</v>
      </c>
      <c r="C73" s="65"/>
      <c r="D73" s="65"/>
      <c r="E73" s="65" t="n">
        <v>1</v>
      </c>
      <c r="F73" s="66" t="n">
        <f aca="false">IFERROR(VLOOKUP(A73,'Đơn giá nhân công đã công bố'!B:E,4,FALSE()),"")</f>
        <v>0</v>
      </c>
      <c r="G73" s="67" t="n">
        <f aca="false">F73</f>
        <v>0</v>
      </c>
    </row>
    <row r="74" s="68" customFormat="true" ht="18.75" hidden="false" customHeight="true" outlineLevel="0" collapsed="false">
      <c r="A74" s="64" t="s">
        <v>28</v>
      </c>
      <c r="B74" s="64" t="s">
        <v>29</v>
      </c>
      <c r="C74" s="65"/>
      <c r="D74" s="65"/>
      <c r="E74" s="65" t="n">
        <v>1</v>
      </c>
      <c r="F74" s="66" t="n">
        <f aca="false">IFERROR(VLOOKUP(A74,'Đơn giá nhân công đã công bố'!B:E,4,FALSE()),"")</f>
        <v>0</v>
      </c>
      <c r="G74" s="67" t="n">
        <f aca="false">F74</f>
        <v>0</v>
      </c>
    </row>
    <row r="75" customFormat="false" ht="18.75" hidden="false" customHeight="true" outlineLevel="0" collapsed="false">
      <c r="A75" s="40" t="s">
        <v>30</v>
      </c>
      <c r="B75" s="40" t="s">
        <v>31</v>
      </c>
      <c r="C75" s="41"/>
      <c r="D75" s="41"/>
      <c r="E75" s="41" t="n">
        <v>1</v>
      </c>
      <c r="F75" s="42" t="str">
        <f aca="false">IFERROR(VLOOKUP(A75,'Đơn giá nhân công đã công bố'!B:E,4,FALSE()),"")</f>
        <v/>
      </c>
      <c r="G75" s="43" t="str">
        <f aca="false">F75</f>
        <v/>
      </c>
    </row>
    <row r="76" customFormat="false" ht="18.75" hidden="false" customHeight="true" outlineLevel="0" collapsed="false">
      <c r="A76" s="69" t="s">
        <v>32</v>
      </c>
      <c r="B76" s="69" t="s">
        <v>33</v>
      </c>
      <c r="C76" s="70"/>
      <c r="D76" s="70"/>
      <c r="E76" s="70" t="n">
        <v>1</v>
      </c>
      <c r="F76" s="42" t="str">
        <f aca="false">IFERROR(VLOOKUP(A76,'Đơn giá nhân công đã công bố'!B:E,4,FALSE()),"")</f>
        <v/>
      </c>
      <c r="G76" s="71" t="str">
        <f aca="false">F76</f>
        <v/>
      </c>
    </row>
  </sheetData>
  <printOptions headings="false" gridLines="false" gridLinesSet="true" horizontalCentered="tru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76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1" activeCellId="0" sqref="A11"/>
    </sheetView>
  </sheetViews>
  <sheetFormatPr defaultColWidth="9.00390625" defaultRowHeight="15.75" customHeight="false" zeroHeight="false" outlineLevelRow="0" outlineLevelCol="0"/>
  <cols>
    <col collapsed="false" customWidth="true" hidden="false" outlineLevel="0" max="1" min="1" style="1" width="18"/>
    <col collapsed="false" customWidth="true" hidden="false" outlineLevel="0" max="2" min="2" style="1" width="26.75"/>
    <col collapsed="false" customWidth="true" hidden="false" outlineLevel="0" max="3" min="3" style="29" width="10.13"/>
    <col collapsed="false" customWidth="true" hidden="false" outlineLevel="0" max="4" min="4" style="29" width="17.13"/>
    <col collapsed="false" customWidth="true" hidden="false" outlineLevel="0" max="5" min="5" style="29" width="9.25"/>
    <col collapsed="false" customWidth="true" hidden="false" outlineLevel="0" max="6" min="6" style="30" width="11.12"/>
    <col collapsed="false" customWidth="true" hidden="false" outlineLevel="0" max="7" min="7" style="31" width="15.25"/>
    <col collapsed="false" customWidth="true" hidden="true" outlineLevel="0" max="8" min="8" style="30" width="16.62"/>
    <col collapsed="false" customWidth="false" hidden="false" outlineLevel="0" max="16384" min="9" style="1" width="9"/>
  </cols>
  <sheetData>
    <row r="1" s="34" customFormat="true" ht="39.55" hidden="false" customHeight="false" outlineLevel="0" collapsed="false">
      <c r="A1" s="32" t="s">
        <v>34</v>
      </c>
      <c r="B1" s="32" t="s">
        <v>3</v>
      </c>
      <c r="C1" s="32" t="s">
        <v>35</v>
      </c>
      <c r="D1" s="32" t="s">
        <v>36</v>
      </c>
      <c r="E1" s="32" t="s">
        <v>37</v>
      </c>
      <c r="F1" s="33" t="str">
        <f aca="false">'Đơn giá NC 2026'!F5</f>
        <v>Vùng II</v>
      </c>
      <c r="G1" s="33" t="str">
        <f aca="false">'Đơn giá NC 2026'!F5</f>
        <v>Vùng II</v>
      </c>
      <c r="H1" s="72" t="s">
        <v>38</v>
      </c>
    </row>
    <row r="2" s="39" customFormat="true" ht="15.75" hidden="false" customHeight="false" outlineLevel="0" collapsed="false">
      <c r="A2" s="35" t="s">
        <v>11</v>
      </c>
      <c r="B2" s="35" t="s">
        <v>12</v>
      </c>
      <c r="C2" s="36"/>
      <c r="D2" s="36"/>
      <c r="E2" s="36"/>
      <c r="F2" s="37"/>
      <c r="G2" s="38" t="n">
        <f aca="false">IFERROR(ROUND(SUMPRODUCT(E3:E8,F3:F8)/SUM(E3:E8),0),"")</f>
        <v>0</v>
      </c>
      <c r="H2" s="73"/>
    </row>
    <row r="3" customFormat="false" ht="15.75" hidden="false" customHeight="false" outlineLevel="0" collapsed="false">
      <c r="A3" s="40" t="s">
        <v>39</v>
      </c>
      <c r="B3" s="40" t="s">
        <v>40</v>
      </c>
      <c r="C3" s="41" t="s">
        <v>41</v>
      </c>
      <c r="D3" s="41" t="s">
        <v>42</v>
      </c>
      <c r="E3" s="41" t="n">
        <v>1</v>
      </c>
      <c r="F3" s="42" t="n">
        <f aca="false">IFERROR(VLOOKUP(A3,'Đơn giá nhân công đã công bố'!B:F,5,FALSE()),"")</f>
        <v>0</v>
      </c>
      <c r="G3" s="43"/>
    </row>
    <row r="4" customFormat="false" ht="15.75" hidden="false" customHeight="false" outlineLevel="0" collapsed="false">
      <c r="A4" s="40" t="s">
        <v>39</v>
      </c>
      <c r="B4" s="40" t="s">
        <v>40</v>
      </c>
      <c r="C4" s="41" t="s">
        <v>43</v>
      </c>
      <c r="D4" s="41" t="s">
        <v>42</v>
      </c>
      <c r="E4" s="41" t="n">
        <v>1</v>
      </c>
      <c r="F4" s="42" t="n">
        <f aca="false">IFERROR(VLOOKUP(A4,'Đơn giá nhân công đã công bố'!B:F,5,FALSE()),"")</f>
        <v>0</v>
      </c>
      <c r="G4" s="43"/>
    </row>
    <row r="5" customFormat="false" ht="15.75" hidden="false" customHeight="false" outlineLevel="0" collapsed="false">
      <c r="A5" s="40" t="s">
        <v>39</v>
      </c>
      <c r="B5" s="40" t="s">
        <v>40</v>
      </c>
      <c r="C5" s="41" t="s">
        <v>44</v>
      </c>
      <c r="D5" s="41" t="s">
        <v>42</v>
      </c>
      <c r="E5" s="41" t="n">
        <v>1</v>
      </c>
      <c r="F5" s="42" t="n">
        <f aca="false">IFERROR(VLOOKUP(A5,'Đơn giá nhân công đã công bố'!B:F,5,FALSE()),"")</f>
        <v>0</v>
      </c>
      <c r="G5" s="43"/>
    </row>
    <row r="6" customFormat="false" ht="15.75" hidden="false" customHeight="false" outlineLevel="0" collapsed="false">
      <c r="A6" s="40" t="s">
        <v>39</v>
      </c>
      <c r="B6" s="40" t="s">
        <v>40</v>
      </c>
      <c r="C6" s="41" t="s">
        <v>45</v>
      </c>
      <c r="D6" s="41" t="s">
        <v>42</v>
      </c>
      <c r="E6" s="41" t="n">
        <v>1</v>
      </c>
      <c r="F6" s="42" t="n">
        <f aca="false">IFERROR(VLOOKUP(A6,'Đơn giá nhân công đã công bố'!B:F,5,FALSE()),"")</f>
        <v>0</v>
      </c>
      <c r="G6" s="43"/>
    </row>
    <row r="7" customFormat="false" ht="15.75" hidden="false" customHeight="false" outlineLevel="0" collapsed="false">
      <c r="A7" s="40" t="s">
        <v>39</v>
      </c>
      <c r="B7" s="40" t="s">
        <v>40</v>
      </c>
      <c r="C7" s="41" t="s">
        <v>45</v>
      </c>
      <c r="D7" s="41" t="s">
        <v>42</v>
      </c>
      <c r="E7" s="41" t="n">
        <v>1</v>
      </c>
      <c r="F7" s="42" t="n">
        <f aca="false">IFERROR(VLOOKUP(A7,'Đơn giá nhân công đã công bố'!B:F,5,FALSE()),"")</f>
        <v>0</v>
      </c>
      <c r="G7" s="43"/>
    </row>
    <row r="8" customFormat="false" ht="15.75" hidden="false" customHeight="false" outlineLevel="0" collapsed="false">
      <c r="A8" s="40" t="s">
        <v>39</v>
      </c>
      <c r="B8" s="40" t="s">
        <v>40</v>
      </c>
      <c r="C8" s="41" t="s">
        <v>46</v>
      </c>
      <c r="D8" s="41" t="s">
        <v>42</v>
      </c>
      <c r="E8" s="41" t="n">
        <v>1</v>
      </c>
      <c r="F8" s="42" t="n">
        <f aca="false">IFERROR(VLOOKUP(A8,'Đơn giá nhân công đã công bố'!B:F,5,FALSE()),"")</f>
        <v>0</v>
      </c>
      <c r="G8" s="43"/>
    </row>
    <row r="9" s="39" customFormat="true" ht="15.75" hidden="false" customHeight="false" outlineLevel="0" collapsed="false">
      <c r="A9" s="35" t="s">
        <v>14</v>
      </c>
      <c r="B9" s="35" t="s">
        <v>15</v>
      </c>
      <c r="C9" s="36"/>
      <c r="D9" s="36"/>
      <c r="E9" s="36"/>
      <c r="F9" s="42" t="str">
        <f aca="false">IFERROR(VLOOKUP(A9,'Đơn giá nhân công đã công bố'!B:F,5,FALSE()),"")</f>
        <v/>
      </c>
      <c r="G9" s="38" t="n">
        <f aca="false">IFERROR(ROUND(SUMPRODUCT(E10:E18,F10:F18)/SUM(E10:E18),0),"")</f>
        <v>0</v>
      </c>
      <c r="H9" s="73"/>
    </row>
    <row r="10" customFormat="false" ht="15.75" hidden="false" customHeight="false" outlineLevel="0" collapsed="false">
      <c r="A10" s="40" t="s">
        <v>47</v>
      </c>
      <c r="B10" s="40" t="s">
        <v>48</v>
      </c>
      <c r="C10" s="41" t="s">
        <v>49</v>
      </c>
      <c r="D10" s="41" t="s">
        <v>50</v>
      </c>
      <c r="E10" s="41" t="n">
        <v>1</v>
      </c>
      <c r="F10" s="42" t="n">
        <f aca="false">IFERROR(VLOOKUP(A10,'Đơn giá nhân công đã công bố'!B:F,5,FALSE()),"")</f>
        <v>0</v>
      </c>
      <c r="G10" s="43"/>
    </row>
    <row r="11" s="48" customFormat="true" ht="18.75" hidden="false" customHeight="true" outlineLevel="0" collapsed="false">
      <c r="A11" s="44" t="s">
        <v>47</v>
      </c>
      <c r="B11" s="44" t="s">
        <v>48</v>
      </c>
      <c r="C11" s="45" t="s">
        <v>51</v>
      </c>
      <c r="D11" s="45" t="s">
        <v>50</v>
      </c>
      <c r="E11" s="45" t="n">
        <v>1</v>
      </c>
      <c r="F11" s="46" t="n">
        <f aca="false">IFERROR(VLOOKUP(A11,'Đơn giá nhân công đã công bố'!B:F,5,FALSE()),"")</f>
        <v>0</v>
      </c>
      <c r="G11" s="47"/>
      <c r="I11" s="48" t="s">
        <v>52</v>
      </c>
    </row>
    <row r="12" s="48" customFormat="true" ht="18.75" hidden="false" customHeight="true" outlineLevel="0" collapsed="false">
      <c r="A12" s="44" t="s">
        <v>53</v>
      </c>
      <c r="B12" s="44" t="s">
        <v>48</v>
      </c>
      <c r="C12" s="45" t="s">
        <v>54</v>
      </c>
      <c r="D12" s="45" t="s">
        <v>42</v>
      </c>
      <c r="E12" s="45" t="n">
        <v>1</v>
      </c>
      <c r="F12" s="46" t="n">
        <f aca="false">IFERROR(VLOOKUP(A12,'Đơn giá nhân công đã công bố'!B:F,5,FALSE()),"")</f>
        <v>0</v>
      </c>
      <c r="G12" s="47"/>
      <c r="I12" s="48" t="s">
        <v>55</v>
      </c>
      <c r="K12" s="48" t="s">
        <v>56</v>
      </c>
    </row>
    <row r="13" s="53" customFormat="true" ht="18.75" hidden="false" customHeight="true" outlineLevel="0" collapsed="false">
      <c r="A13" s="49" t="s">
        <v>47</v>
      </c>
      <c r="B13" s="49" t="s">
        <v>48</v>
      </c>
      <c r="C13" s="50" t="s">
        <v>57</v>
      </c>
      <c r="D13" s="50" t="s">
        <v>50</v>
      </c>
      <c r="E13" s="50" t="n">
        <v>1</v>
      </c>
      <c r="F13" s="51" t="n">
        <f aca="false">IFERROR(VLOOKUP(A13,'Đơn giá nhân công đã công bố'!B:F,5,FALSE()),"")</f>
        <v>0</v>
      </c>
      <c r="G13" s="52"/>
      <c r="I13" s="53" t="s">
        <v>58</v>
      </c>
    </row>
    <row r="14" s="53" customFormat="true" ht="18.75" hidden="false" customHeight="true" outlineLevel="0" collapsed="false">
      <c r="A14" s="49" t="s">
        <v>47</v>
      </c>
      <c r="B14" s="49" t="s">
        <v>48</v>
      </c>
      <c r="C14" s="50" t="s">
        <v>59</v>
      </c>
      <c r="D14" s="50" t="s">
        <v>50</v>
      </c>
      <c r="E14" s="50" t="n">
        <v>1</v>
      </c>
      <c r="F14" s="51" t="n">
        <f aca="false">IFERROR(VLOOKUP(A14,'Đơn giá nhân công đã công bố'!B:F,5,FALSE()),"")</f>
        <v>0</v>
      </c>
      <c r="G14" s="52"/>
      <c r="I14" s="53" t="s">
        <v>60</v>
      </c>
      <c r="K14" s="53" t="s">
        <v>56</v>
      </c>
    </row>
    <row r="15" s="58" customFormat="true" ht="18.75" hidden="false" customHeight="true" outlineLevel="0" collapsed="false">
      <c r="A15" s="54" t="s">
        <v>61</v>
      </c>
      <c r="B15" s="54" t="s">
        <v>48</v>
      </c>
      <c r="C15" s="55" t="s">
        <v>62</v>
      </c>
      <c r="D15" s="55" t="s">
        <v>63</v>
      </c>
      <c r="E15" s="55" t="n">
        <v>1</v>
      </c>
      <c r="F15" s="56" t="n">
        <f aca="false">IFERROR(VLOOKUP(A15,'Đơn giá nhân công đã công bố'!B:F,5,FALSE()),"")</f>
        <v>0</v>
      </c>
      <c r="G15" s="57"/>
      <c r="I15" s="58" t="s">
        <v>64</v>
      </c>
    </row>
    <row r="16" s="58" customFormat="true" ht="18.75" hidden="false" customHeight="true" outlineLevel="0" collapsed="false">
      <c r="A16" s="54" t="s">
        <v>61</v>
      </c>
      <c r="B16" s="54" t="s">
        <v>48</v>
      </c>
      <c r="C16" s="55" t="s">
        <v>65</v>
      </c>
      <c r="D16" s="55" t="s">
        <v>63</v>
      </c>
      <c r="E16" s="55" t="n">
        <v>1</v>
      </c>
      <c r="F16" s="56" t="n">
        <f aca="false">IFERROR(VLOOKUP(A16,'Đơn giá nhân công đã công bố'!B:F,5,FALSE()),"")</f>
        <v>0</v>
      </c>
      <c r="G16" s="57"/>
      <c r="I16" s="58" t="s">
        <v>66</v>
      </c>
      <c r="K16" s="58" t="s">
        <v>67</v>
      </c>
    </row>
    <row r="17" customFormat="false" ht="15.75" hidden="false" customHeight="false" outlineLevel="0" collapsed="false">
      <c r="A17" s="40" t="s">
        <v>47</v>
      </c>
      <c r="B17" s="40" t="s">
        <v>48</v>
      </c>
      <c r="C17" s="41" t="s">
        <v>68</v>
      </c>
      <c r="D17" s="41" t="s">
        <v>50</v>
      </c>
      <c r="E17" s="41" t="n">
        <v>1</v>
      </c>
      <c r="F17" s="42" t="n">
        <f aca="false">IFERROR(VLOOKUP(A17,'Đơn giá nhân công đã công bố'!B:F,5,FALSE()),"")</f>
        <v>0</v>
      </c>
      <c r="G17" s="43"/>
    </row>
    <row r="18" customFormat="false" ht="15.75" hidden="false" customHeight="false" outlineLevel="0" collapsed="false">
      <c r="A18" s="40" t="s">
        <v>47</v>
      </c>
      <c r="B18" s="40" t="s">
        <v>48</v>
      </c>
      <c r="C18" s="41" t="s">
        <v>69</v>
      </c>
      <c r="D18" s="41" t="s">
        <v>50</v>
      </c>
      <c r="E18" s="41" t="n">
        <v>1</v>
      </c>
      <c r="F18" s="42" t="n">
        <f aca="false">IFERROR(VLOOKUP(A18,'Đơn giá nhân công đã công bố'!B:F,5,FALSE()),"")</f>
        <v>0</v>
      </c>
      <c r="G18" s="43"/>
    </row>
    <row r="19" s="39" customFormat="true" ht="15.75" hidden="false" customHeight="false" outlineLevel="0" collapsed="false">
      <c r="A19" s="35" t="s">
        <v>16</v>
      </c>
      <c r="B19" s="35" t="s">
        <v>17</v>
      </c>
      <c r="C19" s="36"/>
      <c r="D19" s="36"/>
      <c r="E19" s="36"/>
      <c r="F19" s="42" t="str">
        <f aca="false">IFERROR(VLOOKUP(A19,'Đơn giá nhân công đã công bố'!B:F,5,FALSE()),"")</f>
        <v/>
      </c>
      <c r="G19" s="38" t="n">
        <f aca="false">IFERROR(ROUND(SUMPRODUCT(E20:E28,F20:F28)/SUM(E20:E28),0),"")</f>
        <v>0</v>
      </c>
      <c r="H19" s="73"/>
    </row>
    <row r="20" customFormat="false" ht="15.75" hidden="false" customHeight="false" outlineLevel="0" collapsed="false">
      <c r="A20" s="40" t="s">
        <v>61</v>
      </c>
      <c r="B20" s="40" t="s">
        <v>70</v>
      </c>
      <c r="C20" s="41" t="s">
        <v>71</v>
      </c>
      <c r="D20" s="41" t="s">
        <v>63</v>
      </c>
      <c r="E20" s="41" t="n">
        <v>1</v>
      </c>
      <c r="F20" s="42" t="n">
        <f aca="false">IFERROR(VLOOKUP(A20,'Đơn giá nhân công đã công bố'!B:F,5,FALSE()),"")</f>
        <v>0</v>
      </c>
      <c r="G20" s="43"/>
    </row>
    <row r="21" customFormat="false" ht="15.75" hidden="false" customHeight="false" outlineLevel="0" collapsed="false">
      <c r="A21" s="40" t="s">
        <v>61</v>
      </c>
      <c r="B21" s="40" t="s">
        <v>70</v>
      </c>
      <c r="C21" s="41" t="s">
        <v>71</v>
      </c>
      <c r="D21" s="41" t="s">
        <v>63</v>
      </c>
      <c r="E21" s="41" t="n">
        <v>1</v>
      </c>
      <c r="F21" s="42" t="n">
        <f aca="false">IFERROR(VLOOKUP(A21,'Đơn giá nhân công đã công bố'!B:F,5,FALSE()),"")</f>
        <v>0</v>
      </c>
      <c r="G21" s="43"/>
    </row>
    <row r="22" customFormat="false" ht="15.75" hidden="false" customHeight="false" outlineLevel="0" collapsed="false">
      <c r="A22" s="40" t="s">
        <v>47</v>
      </c>
      <c r="B22" s="40" t="s">
        <v>70</v>
      </c>
      <c r="C22" s="41" t="s">
        <v>72</v>
      </c>
      <c r="D22" s="41" t="s">
        <v>50</v>
      </c>
      <c r="E22" s="41" t="n">
        <v>1</v>
      </c>
      <c r="F22" s="42" t="n">
        <f aca="false">IFERROR(VLOOKUP(A22,'Đơn giá nhân công đã công bố'!B:F,5,FALSE()),"")</f>
        <v>0</v>
      </c>
      <c r="G22" s="43"/>
    </row>
    <row r="23" customFormat="false" ht="15.75" hidden="false" customHeight="false" outlineLevel="0" collapsed="false">
      <c r="A23" s="40" t="s">
        <v>61</v>
      </c>
      <c r="B23" s="40" t="s">
        <v>70</v>
      </c>
      <c r="C23" s="41" t="s">
        <v>73</v>
      </c>
      <c r="D23" s="41" t="s">
        <v>63</v>
      </c>
      <c r="E23" s="41" t="n">
        <v>1</v>
      </c>
      <c r="F23" s="42" t="n">
        <f aca="false">IFERROR(VLOOKUP(A23,'Đơn giá nhân công đã công bố'!B:F,5,FALSE()),"")</f>
        <v>0</v>
      </c>
      <c r="G23" s="43"/>
    </row>
    <row r="24" customFormat="false" ht="15.75" hidden="false" customHeight="false" outlineLevel="0" collapsed="false">
      <c r="A24" s="40" t="s">
        <v>61</v>
      </c>
      <c r="B24" s="40" t="s">
        <v>70</v>
      </c>
      <c r="C24" s="41" t="s">
        <v>74</v>
      </c>
      <c r="D24" s="41" t="s">
        <v>63</v>
      </c>
      <c r="E24" s="41" t="n">
        <v>1</v>
      </c>
      <c r="F24" s="42" t="n">
        <f aca="false">IFERROR(VLOOKUP(A24,'Đơn giá nhân công đã công bố'!B:F,5,FALSE()),"")</f>
        <v>0</v>
      </c>
      <c r="G24" s="43"/>
    </row>
    <row r="25" customFormat="false" ht="15.75" hidden="false" customHeight="false" outlineLevel="0" collapsed="false">
      <c r="A25" s="40" t="s">
        <v>61</v>
      </c>
      <c r="B25" s="40" t="s">
        <v>70</v>
      </c>
      <c r="C25" s="41" t="s">
        <v>75</v>
      </c>
      <c r="D25" s="41" t="s">
        <v>63</v>
      </c>
      <c r="E25" s="41" t="n">
        <v>1</v>
      </c>
      <c r="F25" s="42" t="n">
        <f aca="false">IFERROR(VLOOKUP(A25,'Đơn giá nhân công đã công bố'!B:F,5,FALSE()),"")</f>
        <v>0</v>
      </c>
      <c r="G25" s="43"/>
    </row>
    <row r="26" customFormat="false" ht="15.75" hidden="false" customHeight="false" outlineLevel="0" collapsed="false">
      <c r="A26" s="40" t="s">
        <v>76</v>
      </c>
      <c r="B26" s="40" t="s">
        <v>70</v>
      </c>
      <c r="C26" s="41" t="s">
        <v>77</v>
      </c>
      <c r="D26" s="41" t="s">
        <v>50</v>
      </c>
      <c r="E26" s="41" t="n">
        <v>1</v>
      </c>
      <c r="F26" s="42" t="n">
        <f aca="false">IFERROR(VLOOKUP(A26,'Đơn giá nhân công đã công bố'!B:F,5,FALSE()),"")</f>
        <v>0</v>
      </c>
      <c r="G26" s="43"/>
    </row>
    <row r="27" customFormat="false" ht="15.75" hidden="false" customHeight="false" outlineLevel="0" collapsed="false">
      <c r="A27" s="40" t="s">
        <v>76</v>
      </c>
      <c r="B27" s="40" t="s">
        <v>70</v>
      </c>
      <c r="C27" s="41" t="s">
        <v>78</v>
      </c>
      <c r="D27" s="41" t="s">
        <v>50</v>
      </c>
      <c r="E27" s="41" t="n">
        <v>1</v>
      </c>
      <c r="F27" s="42" t="n">
        <f aca="false">IFERROR(VLOOKUP(A27,'Đơn giá nhân công đã công bố'!B:F,5,FALSE()),"")</f>
        <v>0</v>
      </c>
      <c r="G27" s="43"/>
    </row>
    <row r="28" customFormat="false" ht="15.75" hidden="false" customHeight="false" outlineLevel="0" collapsed="false">
      <c r="A28" s="40" t="s">
        <v>76</v>
      </c>
      <c r="B28" s="40" t="s">
        <v>70</v>
      </c>
      <c r="C28" s="41" t="s">
        <v>79</v>
      </c>
      <c r="D28" s="41" t="s">
        <v>50</v>
      </c>
      <c r="E28" s="41" t="n">
        <v>1</v>
      </c>
      <c r="F28" s="42" t="n">
        <f aca="false">IFERROR(VLOOKUP(A28,'Đơn giá nhân công đã công bố'!B:F,5,FALSE()),"")</f>
        <v>0</v>
      </c>
      <c r="G28" s="43"/>
    </row>
    <row r="29" s="39" customFormat="true" ht="15.75" hidden="false" customHeight="false" outlineLevel="0" collapsed="false">
      <c r="A29" s="35" t="s">
        <v>18</v>
      </c>
      <c r="B29" s="35" t="s">
        <v>19</v>
      </c>
      <c r="C29" s="36"/>
      <c r="D29" s="36"/>
      <c r="E29" s="36"/>
      <c r="F29" s="42" t="str">
        <f aca="false">IFERROR(VLOOKUP(A29,'Đơn giá nhân công đã công bố'!B:F,5,FALSE()),"")</f>
        <v/>
      </c>
      <c r="G29" s="38" t="n">
        <f aca="false">IFERROR(ROUND(SUMPRODUCT(E30:E38,F30:F38)/SUM(E30:E38),0),"")</f>
        <v>0</v>
      </c>
      <c r="H29" s="73"/>
    </row>
    <row r="30" customFormat="false" ht="15.75" hidden="false" customHeight="false" outlineLevel="0" collapsed="false">
      <c r="A30" s="40" t="s">
        <v>80</v>
      </c>
      <c r="B30" s="40" t="s">
        <v>81</v>
      </c>
      <c r="C30" s="41" t="s">
        <v>82</v>
      </c>
      <c r="D30" s="41" t="s">
        <v>63</v>
      </c>
      <c r="E30" s="41" t="n">
        <v>1</v>
      </c>
      <c r="F30" s="42" t="n">
        <f aca="false">IFERROR(VLOOKUP(A30,'Đơn giá nhân công đã công bố'!B:F,5,FALSE()),"")</f>
        <v>0</v>
      </c>
      <c r="G30" s="43"/>
    </row>
    <row r="31" customFormat="false" ht="15.75" hidden="false" customHeight="false" outlineLevel="0" collapsed="false">
      <c r="A31" s="40" t="s">
        <v>80</v>
      </c>
      <c r="B31" s="40" t="s">
        <v>81</v>
      </c>
      <c r="C31" s="41" t="s">
        <v>83</v>
      </c>
      <c r="D31" s="41" t="s">
        <v>63</v>
      </c>
      <c r="E31" s="41" t="n">
        <v>1</v>
      </c>
      <c r="F31" s="42" t="n">
        <f aca="false">IFERROR(VLOOKUP(A31,'Đơn giá nhân công đã công bố'!B:F,5,FALSE()),"")</f>
        <v>0</v>
      </c>
      <c r="G31" s="43"/>
    </row>
    <row r="32" customFormat="false" ht="15.75" hidden="false" customHeight="false" outlineLevel="0" collapsed="false">
      <c r="A32" s="40" t="s">
        <v>80</v>
      </c>
      <c r="B32" s="40" t="s">
        <v>81</v>
      </c>
      <c r="C32" s="41" t="s">
        <v>84</v>
      </c>
      <c r="D32" s="41" t="s">
        <v>63</v>
      </c>
      <c r="E32" s="41" t="n">
        <v>1</v>
      </c>
      <c r="F32" s="42" t="n">
        <f aca="false">IFERROR(VLOOKUP(A32,'Đơn giá nhân công đã công bố'!B:F,5,FALSE()),"")</f>
        <v>0</v>
      </c>
      <c r="G32" s="43"/>
    </row>
    <row r="33" customFormat="false" ht="15.75" hidden="false" customHeight="false" outlineLevel="0" collapsed="false">
      <c r="A33" s="40" t="s">
        <v>85</v>
      </c>
      <c r="B33" s="40" t="s">
        <v>81</v>
      </c>
      <c r="C33" s="41" t="s">
        <v>86</v>
      </c>
      <c r="D33" s="41" t="s">
        <v>87</v>
      </c>
      <c r="E33" s="41" t="n">
        <v>1</v>
      </c>
      <c r="F33" s="42" t="n">
        <f aca="false">IFERROR(VLOOKUP(A33,'Đơn giá nhân công đã công bố'!B:F,5,FALSE()),"")</f>
        <v>0</v>
      </c>
      <c r="G33" s="43"/>
    </row>
    <row r="34" customFormat="false" ht="15.75" hidden="false" customHeight="false" outlineLevel="0" collapsed="false">
      <c r="A34" s="40" t="s">
        <v>85</v>
      </c>
      <c r="B34" s="40" t="s">
        <v>81</v>
      </c>
      <c r="C34" s="41" t="s">
        <v>88</v>
      </c>
      <c r="D34" s="41" t="s">
        <v>87</v>
      </c>
      <c r="E34" s="41" t="n">
        <v>1</v>
      </c>
      <c r="F34" s="42" t="n">
        <f aca="false">IFERROR(VLOOKUP(A34,'Đơn giá nhân công đã công bố'!B:F,5,FALSE()),"")</f>
        <v>0</v>
      </c>
      <c r="G34" s="43"/>
    </row>
    <row r="35" customFormat="false" ht="15.75" hidden="false" customHeight="false" outlineLevel="0" collapsed="false">
      <c r="A35" s="40" t="s">
        <v>85</v>
      </c>
      <c r="B35" s="40" t="s">
        <v>81</v>
      </c>
      <c r="C35" s="41" t="s">
        <v>89</v>
      </c>
      <c r="D35" s="41" t="s">
        <v>87</v>
      </c>
      <c r="E35" s="41" t="n">
        <v>1</v>
      </c>
      <c r="F35" s="42" t="n">
        <f aca="false">IFERROR(VLOOKUP(A35,'Đơn giá nhân công đã công bố'!B:F,5,FALSE()),"")</f>
        <v>0</v>
      </c>
      <c r="G35" s="43"/>
    </row>
    <row r="36" customFormat="false" ht="15.75" hidden="false" customHeight="false" outlineLevel="0" collapsed="false">
      <c r="A36" s="40" t="s">
        <v>85</v>
      </c>
      <c r="B36" s="40" t="s">
        <v>81</v>
      </c>
      <c r="C36" s="41" t="s">
        <v>90</v>
      </c>
      <c r="D36" s="41" t="s">
        <v>87</v>
      </c>
      <c r="E36" s="41" t="n">
        <v>1</v>
      </c>
      <c r="F36" s="42" t="n">
        <f aca="false">IFERROR(VLOOKUP(A36,'Đơn giá nhân công đã công bố'!B:F,5,FALSE()),"")</f>
        <v>0</v>
      </c>
      <c r="G36" s="43"/>
    </row>
    <row r="37" customFormat="false" ht="15.75" hidden="false" customHeight="false" outlineLevel="0" collapsed="false">
      <c r="A37" s="40" t="s">
        <v>80</v>
      </c>
      <c r="B37" s="40" t="s">
        <v>81</v>
      </c>
      <c r="C37" s="41" t="s">
        <v>91</v>
      </c>
      <c r="D37" s="41" t="s">
        <v>63</v>
      </c>
      <c r="E37" s="41" t="n">
        <v>1</v>
      </c>
      <c r="F37" s="42" t="n">
        <f aca="false">IFERROR(VLOOKUP(A37,'Đơn giá nhân công đã công bố'!B:F,5,FALSE()),"")</f>
        <v>0</v>
      </c>
      <c r="G37" s="43"/>
    </row>
    <row r="38" customFormat="false" ht="15.75" hidden="false" customHeight="false" outlineLevel="0" collapsed="false">
      <c r="A38" s="40" t="s">
        <v>80</v>
      </c>
      <c r="B38" s="40" t="s">
        <v>81</v>
      </c>
      <c r="C38" s="41" t="s">
        <v>92</v>
      </c>
      <c r="D38" s="41" t="s">
        <v>63</v>
      </c>
      <c r="E38" s="41" t="n">
        <v>1</v>
      </c>
      <c r="F38" s="42" t="n">
        <f aca="false">IFERROR(VLOOKUP(A38,'Đơn giá nhân công đã công bố'!B:F,5,FALSE()),"")</f>
        <v>0</v>
      </c>
      <c r="G38" s="43"/>
    </row>
    <row r="39" s="63" customFormat="true" ht="15.75" hidden="false" customHeight="false" outlineLevel="0" collapsed="false">
      <c r="A39" s="59" t="s">
        <v>20</v>
      </c>
      <c r="B39" s="59" t="s">
        <v>21</v>
      </c>
      <c r="C39" s="60"/>
      <c r="D39" s="60"/>
      <c r="E39" s="60"/>
      <c r="F39" s="61"/>
      <c r="G39" s="62" t="n">
        <f aca="false">IFERROR(ROUND(SUM(F40:F46)/SUM(E40:E46),0),"")</f>
        <v>0</v>
      </c>
      <c r="H39" s="74"/>
    </row>
    <row r="40" customFormat="false" ht="15.75" hidden="false" customHeight="false" outlineLevel="0" collapsed="false">
      <c r="A40" s="40" t="s">
        <v>93</v>
      </c>
      <c r="B40" s="40" t="s">
        <v>94</v>
      </c>
      <c r="C40" s="41" t="s">
        <v>95</v>
      </c>
      <c r="D40" s="41" t="s">
        <v>96</v>
      </c>
      <c r="E40" s="41" t="n">
        <f aca="false">IF(A40="","",LEN(A40)-LEN(SUBSTITUTE(A40,";",""))+1)</f>
        <v>1</v>
      </c>
      <c r="F40" s="42" t="n">
        <f aca="false">IFERROR(H40,"")</f>
        <v>0</v>
      </c>
      <c r="G40" s="43"/>
      <c r="H40" s="30" t="n">
        <f aca="false">IFERROR(VLOOKUP("N4407",'Đơn giá nhân công đã công bố'!$B$2:$F$163,5,FALSE()),0)</f>
        <v>0</v>
      </c>
    </row>
    <row r="41" customFormat="false" ht="15.75" hidden="false" customHeight="false" outlineLevel="0" collapsed="false">
      <c r="A41" s="40" t="s">
        <v>97</v>
      </c>
      <c r="B41" s="40" t="s">
        <v>94</v>
      </c>
      <c r="C41" s="41" t="s">
        <v>98</v>
      </c>
      <c r="D41" s="41" t="s">
        <v>99</v>
      </c>
      <c r="E41" s="41" t="n">
        <f aca="false">IF(A41="","",LEN(A41)-LEN(SUBSTITUTE(A41,";",""))+1)</f>
        <v>2</v>
      </c>
      <c r="F41" s="42" t="n">
        <f aca="false">IFERROR(H41,"")</f>
        <v>0</v>
      </c>
      <c r="G41" s="43"/>
      <c r="H41" s="30" t="n">
        <f aca="false">IFERROR(VLOOKUP("N4407",'Đơn giá nhân công đã công bố'!$B$2:$F$163,5,FALSE())+VLOOKUP("N4607",'Đơn giá nhân công đã công bố'!$B$2:$F$163,5,FALSE()),0)</f>
        <v>0</v>
      </c>
    </row>
    <row r="42" customFormat="false" ht="15.75" hidden="false" customHeight="false" outlineLevel="0" collapsed="false">
      <c r="A42" s="40" t="s">
        <v>100</v>
      </c>
      <c r="B42" s="40" t="s">
        <v>94</v>
      </c>
      <c r="C42" s="41" t="s">
        <v>101</v>
      </c>
      <c r="D42" s="41" t="s">
        <v>102</v>
      </c>
      <c r="E42" s="41" t="n">
        <f aca="false">IF(A42="","",LEN(A42)-LEN(SUBSTITUTE(A42,";",""))+1)</f>
        <v>1</v>
      </c>
      <c r="F42" s="42" t="n">
        <f aca="false">IFERROR(H42,"")</f>
        <v>0</v>
      </c>
      <c r="G42" s="43"/>
      <c r="H42" s="30" t="n">
        <f aca="false">IFERROR(VLOOKUP("N4507",'Đơn giá nhân công đã công bố'!$B$2:$F$163,5,FALSE()),0)</f>
        <v>0</v>
      </c>
    </row>
    <row r="43" customFormat="false" ht="15.75" hidden="false" customHeight="false" outlineLevel="0" collapsed="false">
      <c r="A43" s="40" t="s">
        <v>103</v>
      </c>
      <c r="B43" s="40" t="s">
        <v>94</v>
      </c>
      <c r="C43" s="41" t="s">
        <v>104</v>
      </c>
      <c r="D43" s="41" t="s">
        <v>105</v>
      </c>
      <c r="E43" s="41" t="n">
        <f aca="false">IF(A43="","",LEN(A43)-LEN(SUBSTITUTE(A43,";",""))+1)</f>
        <v>3</v>
      </c>
      <c r="F43" s="42" t="n">
        <f aca="false">IFERROR(H43,"")</f>
        <v>0</v>
      </c>
      <c r="G43" s="43"/>
      <c r="H43" s="30" t="n">
        <f aca="false">IFERROR(VLOOKUP("N4307",'Đơn giá nhân công đã công bố'!$B$2:$F$163,5,FALSE())+VLOOKUP("N4307",'Đơn giá nhân công đã công bố'!$B$2:$F$163,5,FALSE())+VLOOKUP("N4507",'Đơn giá nhân công đã công bố'!$B$2:$F$163,5,FALSE()),0)</f>
        <v>0</v>
      </c>
    </row>
    <row r="44" customFormat="false" ht="15.75" hidden="false" customHeight="false" outlineLevel="0" collapsed="false">
      <c r="A44" s="40" t="s">
        <v>106</v>
      </c>
      <c r="B44" s="40" t="s">
        <v>94</v>
      </c>
      <c r="C44" s="41" t="s">
        <v>107</v>
      </c>
      <c r="D44" s="41" t="s">
        <v>108</v>
      </c>
      <c r="E44" s="41" t="n">
        <f aca="false">IF(A44="","",LEN(A44)-LEN(SUBSTITUTE(A44,";",""))+1)</f>
        <v>2</v>
      </c>
      <c r="F44" s="42" t="n">
        <f aca="false">IFERROR(H44,"")</f>
        <v>0</v>
      </c>
      <c r="G44" s="43"/>
      <c r="H44" s="30" t="n">
        <f aca="false">IFERROR(VLOOKUP("N4307",'Đơn giá nhân công đã công bố'!$B$2:$F$163,5,FALSE())+VLOOKUP("N4507",'Đơn giá nhân công đã công bố'!$B$2:$F$163,5,FALSE()),0)</f>
        <v>0</v>
      </c>
    </row>
    <row r="45" customFormat="false" ht="15.75" hidden="false" customHeight="false" outlineLevel="0" collapsed="false">
      <c r="A45" s="40" t="s">
        <v>109</v>
      </c>
      <c r="B45" s="40" t="s">
        <v>94</v>
      </c>
      <c r="C45" s="41" t="s">
        <v>110</v>
      </c>
      <c r="D45" s="41" t="s">
        <v>111</v>
      </c>
      <c r="E45" s="41" t="n">
        <f aca="false">IF(A45="","",LEN(A45)-LEN(SUBSTITUTE(A45,";",""))+1)</f>
        <v>2</v>
      </c>
      <c r="F45" s="42" t="n">
        <f aca="false">IFERROR(H45,"")</f>
        <v>0</v>
      </c>
      <c r="G45" s="43"/>
      <c r="H45" s="30" t="n">
        <f aca="false">IFERROR(VLOOKUP("N4307",'Đơn giá nhân công đã công bố'!$B$2:$F$163,5,FALSE())+VLOOKUP("N4407",'Đơn giá nhân công đã công bố'!$B$2:$F$163,5,FALSE()),0)</f>
        <v>0</v>
      </c>
    </row>
    <row r="46" customFormat="false" ht="15.75" hidden="false" customHeight="false" outlineLevel="0" collapsed="false">
      <c r="A46" s="40" t="s">
        <v>112</v>
      </c>
      <c r="B46" s="40" t="s">
        <v>94</v>
      </c>
      <c r="C46" s="41" t="s">
        <v>113</v>
      </c>
      <c r="D46" s="41" t="s">
        <v>114</v>
      </c>
      <c r="E46" s="41" t="n">
        <f aca="false">IF(A46="","",LEN(A46)-LEN(SUBSTITUTE(A46,";",""))+1)</f>
        <v>1</v>
      </c>
      <c r="F46" s="42" t="n">
        <f aca="false">IFERROR(H46,"")</f>
        <v>0</v>
      </c>
      <c r="G46" s="43"/>
      <c r="H46" s="30" t="n">
        <f aca="false">IFERROR(VLOOKUP("N4307",'Đơn giá nhân công đã công bố'!$B$2:$F$163,5,FALSE()),0)</f>
        <v>0</v>
      </c>
    </row>
    <row r="47" s="39" customFormat="true" ht="15.75" hidden="false" customHeight="false" outlineLevel="0" collapsed="false">
      <c r="A47" s="35" t="s">
        <v>22</v>
      </c>
      <c r="B47" s="35" t="s">
        <v>23</v>
      </c>
      <c r="C47" s="36"/>
      <c r="D47" s="36"/>
      <c r="E47" s="36"/>
      <c r="F47" s="37"/>
      <c r="G47" s="38" t="n">
        <f aca="false">IFERROR(ROUND(SUM(F48:F54)/SUM(E48:E54),0),"")</f>
        <v>0</v>
      </c>
      <c r="H47" s="73"/>
    </row>
    <row r="48" customFormat="false" ht="15.75" hidden="false" customHeight="false" outlineLevel="0" collapsed="false">
      <c r="A48" s="40" t="s">
        <v>115</v>
      </c>
      <c r="B48" s="40" t="s">
        <v>23</v>
      </c>
      <c r="C48" s="41" t="s">
        <v>116</v>
      </c>
      <c r="D48" s="41" t="s">
        <v>117</v>
      </c>
      <c r="E48" s="41" t="n">
        <f aca="false">IF(A48="","",LEN(A48)-LEN(SUBSTITUTE(A48,";",""))+1)</f>
        <v>2</v>
      </c>
      <c r="F48" s="42" t="n">
        <f aca="false">IFERROR(H48,"")</f>
        <v>0</v>
      </c>
      <c r="G48" s="43"/>
      <c r="H48" s="30" t="n">
        <f aca="false">IFERROR(VLOOKUP("NLX414",'Đơn giá nhân công đã công bố'!$B$2:$F$163,5,FALSE())+VLOOKUP("NLX434",'Đơn giá nhân công đã công bố'!$B$2:$F$163,5,FALSE()),0)</f>
        <v>0</v>
      </c>
    </row>
    <row r="49" customFormat="false" ht="15.75" hidden="false" customHeight="false" outlineLevel="0" collapsed="false">
      <c r="A49" s="40" t="s">
        <v>115</v>
      </c>
      <c r="B49" s="40" t="s">
        <v>23</v>
      </c>
      <c r="C49" s="41" t="s">
        <v>118</v>
      </c>
      <c r="D49" s="41" t="s">
        <v>117</v>
      </c>
      <c r="E49" s="41" t="n">
        <f aca="false">IF(A49="","",LEN(A49)-LEN(SUBSTITUTE(A49,";",""))+1)</f>
        <v>2</v>
      </c>
      <c r="F49" s="42" t="n">
        <f aca="false">IFERROR(H49,"")</f>
        <v>0</v>
      </c>
      <c r="G49" s="43"/>
      <c r="H49" s="30" t="n">
        <f aca="false">IFERROR(VLOOKUP("NLX414",'Đơn giá nhân công đã công bố'!$B$2:$F$163,5,FALSE())+VLOOKUP("NLX434",'Đơn giá nhân công đã công bố'!$B$2:$F$163,5,FALSE()),0)</f>
        <v>0</v>
      </c>
    </row>
    <row r="50" customFormat="false" ht="15.75" hidden="false" customHeight="false" outlineLevel="0" collapsed="false">
      <c r="A50" s="40" t="s">
        <v>115</v>
      </c>
      <c r="B50" s="40" t="s">
        <v>23</v>
      </c>
      <c r="C50" s="41" t="s">
        <v>119</v>
      </c>
      <c r="D50" s="41" t="s">
        <v>117</v>
      </c>
      <c r="E50" s="41" t="n">
        <f aca="false">IF(A50="","",LEN(A50)-LEN(SUBSTITUTE(A50,";",""))+1)</f>
        <v>2</v>
      </c>
      <c r="F50" s="42" t="n">
        <f aca="false">IFERROR(H50,"")</f>
        <v>0</v>
      </c>
      <c r="G50" s="43"/>
      <c r="H50" s="30" t="n">
        <f aca="false">IFERROR(VLOOKUP("NLX414",'Đơn giá nhân công đã công bố'!$B$2:$F$163,5,FALSE())+VLOOKUP("NLX434",'Đơn giá nhân công đã công bố'!$B$2:$F$163,5,FALSE()),0)</f>
        <v>0</v>
      </c>
    </row>
    <row r="51" customFormat="false" ht="15.75" hidden="false" customHeight="false" outlineLevel="0" collapsed="false">
      <c r="A51" s="40" t="s">
        <v>120</v>
      </c>
      <c r="B51" s="40" t="s">
        <v>23</v>
      </c>
      <c r="C51" s="41" t="s">
        <v>121</v>
      </c>
      <c r="D51" s="41" t="s">
        <v>122</v>
      </c>
      <c r="E51" s="41" t="n">
        <f aca="false">IF(A51="","",LEN(A51)-LEN(SUBSTITUTE(A51,";",""))+1)</f>
        <v>1</v>
      </c>
      <c r="F51" s="42" t="n">
        <f aca="false">IFERROR(H51,"")</f>
        <v>0</v>
      </c>
      <c r="G51" s="43"/>
      <c r="H51" s="30" t="n">
        <f aca="false">IFERROR(VLOOKUP("NLX424",'Đơn giá nhân công đã công bố'!$B$2:$F$163,5,FALSE()),0)</f>
        <v>0</v>
      </c>
    </row>
    <row r="52" customFormat="false" ht="15.75" hidden="false" customHeight="false" outlineLevel="0" collapsed="false">
      <c r="A52" s="40" t="s">
        <v>123</v>
      </c>
      <c r="B52" s="40" t="s">
        <v>23</v>
      </c>
      <c r="C52" s="41" t="s">
        <v>124</v>
      </c>
      <c r="D52" s="41" t="s">
        <v>125</v>
      </c>
      <c r="E52" s="41" t="n">
        <f aca="false">IF(A52="","",LEN(A52)-LEN(SUBSTITUTE(A52,";",""))+1)</f>
        <v>1</v>
      </c>
      <c r="F52" s="42" t="n">
        <f aca="false">IFERROR(H52,"")</f>
        <v>0</v>
      </c>
      <c r="G52" s="43"/>
      <c r="H52" s="30" t="n">
        <f aca="false">IFERROR(VLOOKUP("NLX434",'Đơn giá nhân công đã công bố'!$B$2:$F$163,5,FALSE()),0)</f>
        <v>0</v>
      </c>
    </row>
    <row r="53" customFormat="false" ht="15.75" hidden="false" customHeight="false" outlineLevel="0" collapsed="false">
      <c r="A53" s="40" t="s">
        <v>115</v>
      </c>
      <c r="B53" s="40" t="s">
        <v>23</v>
      </c>
      <c r="C53" s="41" t="s">
        <v>126</v>
      </c>
      <c r="D53" s="41" t="s">
        <v>117</v>
      </c>
      <c r="E53" s="41" t="n">
        <f aca="false">IF(A53="","",LEN(A53)-LEN(SUBSTITUTE(A53,";",""))+1)</f>
        <v>2</v>
      </c>
      <c r="F53" s="42" t="n">
        <f aca="false">IFERROR(H53,"")</f>
        <v>0</v>
      </c>
      <c r="G53" s="43"/>
      <c r="H53" s="30" t="n">
        <f aca="false">IFERROR(VLOOKUP("NLX414",'Đơn giá nhân công đã công bố'!$B$2:$F$163,5,FALSE())+VLOOKUP("NLX434",'Đơn giá nhân công đã công bố'!$B$2:$F$163,5,FALSE()),0)</f>
        <v>0</v>
      </c>
    </row>
    <row r="54" customFormat="false" ht="15.75" hidden="false" customHeight="false" outlineLevel="0" collapsed="false">
      <c r="A54" s="40" t="s">
        <v>115</v>
      </c>
      <c r="B54" s="40" t="s">
        <v>23</v>
      </c>
      <c r="C54" s="41" t="s">
        <v>127</v>
      </c>
      <c r="D54" s="41" t="s">
        <v>117</v>
      </c>
      <c r="E54" s="41" t="n">
        <f aca="false">IF(A54="","",LEN(A54)-LEN(SUBSTITUTE(A54,";",""))+1)</f>
        <v>2</v>
      </c>
      <c r="F54" s="42" t="n">
        <f aca="false">IFERROR(H54,"")</f>
        <v>0</v>
      </c>
      <c r="G54" s="43"/>
      <c r="H54" s="30" t="n">
        <f aca="false">IFERROR(VLOOKUP("NLX414",'Đơn giá nhân công đã công bố'!$B$2:$F$163,5,FALSE())+VLOOKUP("NLX434",'Đơn giá nhân công đã công bố'!$B$2:$F$163,5,FALSE()),0)</f>
        <v>0</v>
      </c>
    </row>
    <row r="55" customFormat="false" ht="15.75" hidden="false" customHeight="false" outlineLevel="0" collapsed="false">
      <c r="A55" s="40" t="s">
        <v>128</v>
      </c>
      <c r="B55" s="40" t="s">
        <v>129</v>
      </c>
      <c r="C55" s="41"/>
      <c r="D55" s="41"/>
      <c r="E55" s="41" t="n">
        <v>1</v>
      </c>
      <c r="F55" s="42" t="n">
        <f aca="false">IFERROR(VLOOKUP(A55,'Đơn giá nhân công đã công bố'!B:F,5,FALSE()),"")</f>
        <v>0</v>
      </c>
      <c r="G55" s="43" t="n">
        <f aca="false">F55</f>
        <v>0</v>
      </c>
    </row>
    <row r="56" customFormat="false" ht="15.75" hidden="false" customHeight="false" outlineLevel="0" collapsed="false">
      <c r="A56" s="40" t="s">
        <v>130</v>
      </c>
      <c r="B56" s="40" t="s">
        <v>131</v>
      </c>
      <c r="C56" s="41"/>
      <c r="D56" s="41"/>
      <c r="E56" s="41" t="n">
        <v>1</v>
      </c>
      <c r="F56" s="42" t="n">
        <f aca="false">IFERROR(VLOOKUP(A56,'Đơn giá nhân công đã công bố'!B:F,5,FALSE()),"")</f>
        <v>0</v>
      </c>
      <c r="G56" s="43" t="n">
        <f aca="false">F56</f>
        <v>0</v>
      </c>
    </row>
    <row r="57" customFormat="false" ht="15.75" hidden="false" customHeight="false" outlineLevel="0" collapsed="false">
      <c r="A57" s="40" t="s">
        <v>132</v>
      </c>
      <c r="B57" s="40" t="s">
        <v>133</v>
      </c>
      <c r="C57" s="41"/>
      <c r="D57" s="41"/>
      <c r="E57" s="41" t="n">
        <v>1</v>
      </c>
      <c r="F57" s="42" t="n">
        <f aca="false">IFERROR(VLOOKUP(A57,'Đơn giá nhân công đã công bố'!B:F,5,FALSE()),"")</f>
        <v>0</v>
      </c>
      <c r="G57" s="43" t="n">
        <f aca="false">F57</f>
        <v>0</v>
      </c>
    </row>
    <row r="58" s="68" customFormat="true" ht="15.75" hidden="false" customHeight="false" outlineLevel="0" collapsed="false">
      <c r="A58" s="64" t="s">
        <v>134</v>
      </c>
      <c r="B58" s="64" t="s">
        <v>135</v>
      </c>
      <c r="C58" s="65"/>
      <c r="D58" s="65"/>
      <c r="E58" s="65" t="n">
        <v>1</v>
      </c>
      <c r="F58" s="66" t="n">
        <f aca="false">IFERROR(VLOOKUP(A58,'Đơn giá nhân công đã công bố'!B:F,5,FALSE()),"")</f>
        <v>0</v>
      </c>
      <c r="G58" s="67" t="n">
        <f aca="false">F58</f>
        <v>0</v>
      </c>
      <c r="H58" s="75"/>
    </row>
    <row r="59" s="68" customFormat="true" ht="15.75" hidden="false" customHeight="false" outlineLevel="0" collapsed="false">
      <c r="A59" s="64" t="s">
        <v>136</v>
      </c>
      <c r="B59" s="64" t="s">
        <v>137</v>
      </c>
      <c r="C59" s="65"/>
      <c r="D59" s="65"/>
      <c r="E59" s="65" t="n">
        <v>1</v>
      </c>
      <c r="F59" s="66" t="n">
        <f aca="false">IFERROR(VLOOKUP(A59,'Đơn giá nhân công đã công bố'!B:F,5,FALSE()),"")</f>
        <v>0</v>
      </c>
      <c r="G59" s="67" t="n">
        <f aca="false">F59</f>
        <v>0</v>
      </c>
      <c r="H59" s="75"/>
    </row>
    <row r="60" s="68" customFormat="true" ht="15.75" hidden="false" customHeight="false" outlineLevel="0" collapsed="false">
      <c r="A60" s="64" t="s">
        <v>138</v>
      </c>
      <c r="B60" s="64" t="s">
        <v>139</v>
      </c>
      <c r="C60" s="65"/>
      <c r="D60" s="65"/>
      <c r="E60" s="65" t="n">
        <v>1</v>
      </c>
      <c r="F60" s="66" t="n">
        <f aca="false">IFERROR(VLOOKUP(A60,'Đơn giá nhân công đã công bố'!B:F,5,FALSE()),"")</f>
        <v>0</v>
      </c>
      <c r="G60" s="67" t="n">
        <f aca="false">F60</f>
        <v>0</v>
      </c>
      <c r="H60" s="75"/>
    </row>
    <row r="61" s="68" customFormat="true" ht="15.75" hidden="false" customHeight="false" outlineLevel="0" collapsed="false">
      <c r="A61" s="64" t="s">
        <v>140</v>
      </c>
      <c r="B61" s="64" t="s">
        <v>141</v>
      </c>
      <c r="C61" s="65"/>
      <c r="D61" s="65"/>
      <c r="E61" s="65" t="n">
        <v>1</v>
      </c>
      <c r="F61" s="66" t="n">
        <f aca="false">IFERROR(VLOOKUP(A61,'Đơn giá nhân công đã công bố'!B:F,5,FALSE()),"")</f>
        <v>0</v>
      </c>
      <c r="G61" s="67" t="n">
        <f aca="false">F61</f>
        <v>0</v>
      </c>
      <c r="H61" s="75"/>
    </row>
    <row r="62" s="68" customFormat="true" ht="15.75" hidden="false" customHeight="false" outlineLevel="0" collapsed="false">
      <c r="A62" s="64" t="s">
        <v>142</v>
      </c>
      <c r="B62" s="64" t="s">
        <v>143</v>
      </c>
      <c r="C62" s="65"/>
      <c r="D62" s="65"/>
      <c r="E62" s="65" t="n">
        <v>1</v>
      </c>
      <c r="F62" s="66" t="n">
        <f aca="false">IFERROR(VLOOKUP(A62,'Đơn giá nhân công đã công bố'!B:F,5,FALSE()),"")</f>
        <v>0</v>
      </c>
      <c r="G62" s="67" t="n">
        <f aca="false">F62</f>
        <v>0</v>
      </c>
      <c r="H62" s="75"/>
    </row>
    <row r="63" s="68" customFormat="true" ht="15.75" hidden="false" customHeight="false" outlineLevel="0" collapsed="false">
      <c r="A63" s="64" t="s">
        <v>144</v>
      </c>
      <c r="B63" s="64" t="s">
        <v>145</v>
      </c>
      <c r="C63" s="65"/>
      <c r="D63" s="65"/>
      <c r="E63" s="65" t="n">
        <v>1</v>
      </c>
      <c r="F63" s="66" t="n">
        <f aca="false">IFERROR(VLOOKUP(A63,'Đơn giá nhân công đã công bố'!B:F,5,FALSE()),"")</f>
        <v>0</v>
      </c>
      <c r="G63" s="67" t="n">
        <f aca="false">F63</f>
        <v>0</v>
      </c>
      <c r="H63" s="75"/>
    </row>
    <row r="64" s="68" customFormat="true" ht="15.75" hidden="false" customHeight="false" outlineLevel="0" collapsed="false">
      <c r="A64" s="64" t="s">
        <v>146</v>
      </c>
      <c r="B64" s="64" t="s">
        <v>147</v>
      </c>
      <c r="C64" s="65"/>
      <c r="D64" s="65"/>
      <c r="E64" s="65" t="n">
        <v>1</v>
      </c>
      <c r="F64" s="66" t="n">
        <f aca="false">IFERROR(VLOOKUP(A64,'Đơn giá nhân công đã công bố'!B:F,5,FALSE()),"")</f>
        <v>0</v>
      </c>
      <c r="G64" s="67" t="n">
        <f aca="false">F64</f>
        <v>0</v>
      </c>
      <c r="H64" s="75"/>
    </row>
    <row r="65" s="68" customFormat="true" ht="15.75" hidden="false" customHeight="false" outlineLevel="0" collapsed="false">
      <c r="A65" s="64" t="s">
        <v>148</v>
      </c>
      <c r="B65" s="64" t="s">
        <v>149</v>
      </c>
      <c r="C65" s="65"/>
      <c r="D65" s="65"/>
      <c r="E65" s="65" t="n">
        <v>1</v>
      </c>
      <c r="F65" s="66" t="n">
        <f aca="false">IFERROR(VLOOKUP(A65,'Đơn giá nhân công đã công bố'!B:F,5,FALSE()),"")</f>
        <v>0</v>
      </c>
      <c r="G65" s="67" t="n">
        <f aca="false">F65</f>
        <v>0</v>
      </c>
      <c r="H65" s="75"/>
    </row>
    <row r="66" s="68" customFormat="true" ht="15.75" hidden="false" customHeight="false" outlineLevel="0" collapsed="false">
      <c r="A66" s="64" t="s">
        <v>150</v>
      </c>
      <c r="B66" s="64" t="s">
        <v>151</v>
      </c>
      <c r="C66" s="65"/>
      <c r="D66" s="65"/>
      <c r="E66" s="65" t="n">
        <v>1</v>
      </c>
      <c r="F66" s="66" t="n">
        <f aca="false">IFERROR(VLOOKUP(A66,'Đơn giá nhân công đã công bố'!B:F,5,FALSE()),"")</f>
        <v>0</v>
      </c>
      <c r="G66" s="67" t="n">
        <f aca="false">F66</f>
        <v>0</v>
      </c>
      <c r="H66" s="75"/>
    </row>
    <row r="67" s="68" customFormat="true" ht="15.75" hidden="false" customHeight="false" outlineLevel="0" collapsed="false">
      <c r="A67" s="64" t="s">
        <v>152</v>
      </c>
      <c r="B67" s="64" t="s">
        <v>153</v>
      </c>
      <c r="C67" s="65"/>
      <c r="D67" s="65"/>
      <c r="E67" s="65" t="n">
        <v>1</v>
      </c>
      <c r="F67" s="66" t="n">
        <f aca="false">IFERROR(VLOOKUP(A67,'Đơn giá nhân công đã công bố'!B:F,5,FALSE()),"")</f>
        <v>0</v>
      </c>
      <c r="G67" s="67" t="n">
        <f aca="false">F67</f>
        <v>0</v>
      </c>
      <c r="H67" s="75"/>
    </row>
    <row r="68" s="68" customFormat="true" ht="15.75" hidden="false" customHeight="false" outlineLevel="0" collapsed="false">
      <c r="A68" s="64" t="s">
        <v>154</v>
      </c>
      <c r="B68" s="64" t="s">
        <v>155</v>
      </c>
      <c r="C68" s="65"/>
      <c r="D68" s="65"/>
      <c r="E68" s="65" t="n">
        <v>1</v>
      </c>
      <c r="F68" s="66" t="n">
        <f aca="false">IFERROR(VLOOKUP(A68,'Đơn giá nhân công đã công bố'!B:F,5,FALSE()),"")</f>
        <v>0</v>
      </c>
      <c r="G68" s="67" t="n">
        <f aca="false">F68</f>
        <v>0</v>
      </c>
      <c r="H68" s="75"/>
    </row>
    <row r="69" s="68" customFormat="true" ht="15.75" hidden="false" customHeight="false" outlineLevel="0" collapsed="false">
      <c r="A69" s="64" t="s">
        <v>156</v>
      </c>
      <c r="B69" s="64" t="s">
        <v>157</v>
      </c>
      <c r="C69" s="65"/>
      <c r="D69" s="65"/>
      <c r="E69" s="65" t="n">
        <v>1</v>
      </c>
      <c r="F69" s="66" t="n">
        <f aca="false">IFERROR(VLOOKUP(A69,'Đơn giá nhân công đã công bố'!B:F,5,FALSE()),"")</f>
        <v>0</v>
      </c>
      <c r="G69" s="67" t="n">
        <f aca="false">F69</f>
        <v>0</v>
      </c>
      <c r="H69" s="75"/>
    </row>
    <row r="70" s="68" customFormat="true" ht="15.75" hidden="false" customHeight="false" outlineLevel="0" collapsed="false">
      <c r="A70" s="64" t="s">
        <v>158</v>
      </c>
      <c r="B70" s="64" t="s">
        <v>159</v>
      </c>
      <c r="C70" s="65"/>
      <c r="D70" s="65"/>
      <c r="E70" s="65" t="n">
        <v>1</v>
      </c>
      <c r="F70" s="66" t="n">
        <f aca="false">IFERROR(VLOOKUP(A70,'Đơn giá nhân công đã công bố'!B:F,5,FALSE()),"")</f>
        <v>0</v>
      </c>
      <c r="G70" s="67" t="n">
        <f aca="false">F70</f>
        <v>0</v>
      </c>
      <c r="H70" s="75"/>
    </row>
    <row r="71" s="68" customFormat="true" ht="15.75" hidden="false" customHeight="false" outlineLevel="0" collapsed="false">
      <c r="A71" s="64" t="s">
        <v>160</v>
      </c>
      <c r="B71" s="64" t="s">
        <v>161</v>
      </c>
      <c r="C71" s="65"/>
      <c r="D71" s="65"/>
      <c r="E71" s="65" t="n">
        <v>1</v>
      </c>
      <c r="F71" s="66" t="n">
        <f aca="false">IFERROR(VLOOKUP(A71,'Đơn giá nhân công đã công bố'!B:F,5,FALSE()),"")</f>
        <v>0</v>
      </c>
      <c r="G71" s="67" t="n">
        <f aca="false">F71</f>
        <v>0</v>
      </c>
      <c r="H71" s="75"/>
    </row>
    <row r="72" s="68" customFormat="true" ht="15.75" hidden="false" customHeight="false" outlineLevel="0" collapsed="false">
      <c r="A72" s="64" t="s">
        <v>24</v>
      </c>
      <c r="B72" s="64" t="s">
        <v>25</v>
      </c>
      <c r="C72" s="65"/>
      <c r="D72" s="65"/>
      <c r="E72" s="65" t="n">
        <v>1</v>
      </c>
      <c r="F72" s="66" t="n">
        <f aca="false">IFERROR(VLOOKUP(A72,'Đơn giá nhân công đã công bố'!B:F,5,FALSE()),"")</f>
        <v>0</v>
      </c>
      <c r="G72" s="67" t="n">
        <f aca="false">F72</f>
        <v>0</v>
      </c>
      <c r="H72" s="75"/>
    </row>
    <row r="73" s="68" customFormat="true" ht="15.75" hidden="false" customHeight="false" outlineLevel="0" collapsed="false">
      <c r="A73" s="64" t="s">
        <v>26</v>
      </c>
      <c r="B73" s="64" t="s">
        <v>27</v>
      </c>
      <c r="C73" s="65"/>
      <c r="D73" s="65"/>
      <c r="E73" s="65" t="n">
        <v>1</v>
      </c>
      <c r="F73" s="66" t="n">
        <f aca="false">IFERROR(VLOOKUP(A73,'Đơn giá nhân công đã công bố'!B:F,5,FALSE()),"")</f>
        <v>0</v>
      </c>
      <c r="G73" s="67" t="n">
        <f aca="false">F73</f>
        <v>0</v>
      </c>
      <c r="H73" s="75"/>
    </row>
    <row r="74" s="68" customFormat="true" ht="15.75" hidden="false" customHeight="false" outlineLevel="0" collapsed="false">
      <c r="A74" s="64" t="s">
        <v>28</v>
      </c>
      <c r="B74" s="64" t="s">
        <v>29</v>
      </c>
      <c r="C74" s="65"/>
      <c r="D74" s="65"/>
      <c r="E74" s="65" t="n">
        <v>1</v>
      </c>
      <c r="F74" s="66" t="n">
        <f aca="false">IFERROR(VLOOKUP(A74,'Đơn giá nhân công đã công bố'!B:F,5,FALSE()),"")</f>
        <v>0</v>
      </c>
      <c r="G74" s="67" t="n">
        <f aca="false">F74</f>
        <v>0</v>
      </c>
      <c r="H74" s="75"/>
    </row>
    <row r="75" customFormat="false" ht="15.75" hidden="false" customHeight="false" outlineLevel="0" collapsed="false">
      <c r="A75" s="40" t="s">
        <v>30</v>
      </c>
      <c r="B75" s="40" t="s">
        <v>31</v>
      </c>
      <c r="C75" s="41"/>
      <c r="D75" s="41"/>
      <c r="E75" s="41" t="n">
        <v>1</v>
      </c>
      <c r="F75" s="42" t="str">
        <f aca="false">IFERROR(VLOOKUP(A75,'Đơn giá nhân công đã công bố'!B:F,5,FALSE()),"")</f>
        <v/>
      </c>
      <c r="G75" s="43" t="str">
        <f aca="false">F75</f>
        <v/>
      </c>
    </row>
    <row r="76" customFormat="false" ht="15.75" hidden="false" customHeight="false" outlineLevel="0" collapsed="false">
      <c r="A76" s="69" t="s">
        <v>32</v>
      </c>
      <c r="B76" s="69" t="s">
        <v>33</v>
      </c>
      <c r="C76" s="70"/>
      <c r="D76" s="70"/>
      <c r="E76" s="70" t="n">
        <v>1</v>
      </c>
      <c r="F76" s="42" t="str">
        <f aca="false">IFERROR(VLOOKUP(A76,'Đơn giá nhân công đã công bố'!B:F,5,FALSE()),"")</f>
        <v/>
      </c>
      <c r="G76" s="71" t="str">
        <f aca="false">F76</f>
        <v/>
      </c>
    </row>
  </sheetData>
  <printOptions headings="false" gridLines="false" gridLinesSet="true" horizontalCentered="tru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6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N10" activeCellId="0" sqref="N10"/>
    </sheetView>
  </sheetViews>
  <sheetFormatPr defaultColWidth="9.00390625" defaultRowHeight="15.75" customHeight="false" zeroHeight="false" outlineLevelRow="0" outlineLevelCol="0"/>
  <cols>
    <col collapsed="false" customWidth="true" hidden="true" outlineLevel="0" max="1" min="1" style="1" width="12.25"/>
    <col collapsed="false" customWidth="true" hidden="false" outlineLevel="0" max="2" min="2" style="1" width="14.25"/>
    <col collapsed="false" customWidth="true" hidden="false" outlineLevel="0" max="3" min="3" style="29" width="10.13"/>
    <col collapsed="false" customWidth="true" hidden="false" outlineLevel="0" max="4" min="4" style="29" width="9.51"/>
    <col collapsed="false" customWidth="true" hidden="false" outlineLevel="0" max="5" min="5" style="29" width="9.25"/>
    <col collapsed="false" customWidth="true" hidden="false" outlineLevel="0" max="6" min="6" style="30" width="10.87"/>
    <col collapsed="false" customWidth="true" hidden="false" outlineLevel="0" max="7" min="7" style="31" width="9.75"/>
    <col collapsed="false" customWidth="true" hidden="true" outlineLevel="0" max="8" min="8" style="30" width="16.62"/>
    <col collapsed="false" customWidth="false" hidden="false" outlineLevel="0" max="16384" min="9" style="1" width="9"/>
  </cols>
  <sheetData>
    <row r="1" s="34" customFormat="true" ht="39.55" hidden="false" customHeight="false" outlineLevel="0" collapsed="false">
      <c r="A1" s="32" t="s">
        <v>34</v>
      </c>
      <c r="B1" s="32" t="s">
        <v>3</v>
      </c>
      <c r="C1" s="32" t="s">
        <v>35</v>
      </c>
      <c r="D1" s="32" t="s">
        <v>36</v>
      </c>
      <c r="E1" s="32" t="s">
        <v>37</v>
      </c>
      <c r="F1" s="33" t="str">
        <f aca="false">'Đơn giá NC 2026'!G5</f>
        <v>Vùng III</v>
      </c>
      <c r="G1" s="33" t="str">
        <f aca="false">'Đơn giá NC 2026'!G5</f>
        <v>Vùng III</v>
      </c>
      <c r="H1" s="72" t="s">
        <v>38</v>
      </c>
    </row>
    <row r="2" s="39" customFormat="true" ht="15.75" hidden="false" customHeight="false" outlineLevel="0" collapsed="false">
      <c r="A2" s="35" t="s">
        <v>11</v>
      </c>
      <c r="B2" s="35" t="s">
        <v>12</v>
      </c>
      <c r="C2" s="36"/>
      <c r="D2" s="36"/>
      <c r="E2" s="36"/>
      <c r="F2" s="37"/>
      <c r="G2" s="38" t="n">
        <f aca="false">IFERROR(ROUND(SUMPRODUCT(E3:E8,F3:F8)/SUM(E3:E8),0),"")</f>
        <v>244164</v>
      </c>
      <c r="H2" s="73"/>
    </row>
    <row r="3" customFormat="false" ht="15.75" hidden="false" customHeight="false" outlineLevel="0" collapsed="false">
      <c r="A3" s="40" t="s">
        <v>39</v>
      </c>
      <c r="B3" s="40" t="s">
        <v>40</v>
      </c>
      <c r="C3" s="41" t="s">
        <v>41</v>
      </c>
      <c r="D3" s="41" t="s">
        <v>42</v>
      </c>
      <c r="E3" s="41" t="n">
        <v>1</v>
      </c>
      <c r="F3" s="42" t="n">
        <f aca="false">IFERROR(VLOOKUP(A3,'Đơn giá nhân công đã công bố'!B:G,6,FALSE()),"")</f>
        <v>244164.473684211</v>
      </c>
      <c r="G3" s="43"/>
    </row>
    <row r="4" customFormat="false" ht="15.75" hidden="false" customHeight="false" outlineLevel="0" collapsed="false">
      <c r="A4" s="40" t="s">
        <v>39</v>
      </c>
      <c r="B4" s="40" t="s">
        <v>40</v>
      </c>
      <c r="C4" s="41" t="s">
        <v>43</v>
      </c>
      <c r="D4" s="41" t="s">
        <v>42</v>
      </c>
      <c r="E4" s="41" t="n">
        <v>1</v>
      </c>
      <c r="F4" s="42" t="n">
        <f aca="false">IFERROR(VLOOKUP(A4,'Đơn giá nhân công đã công bố'!B:G,6,FALSE()),"")</f>
        <v>244164.473684211</v>
      </c>
      <c r="G4" s="43"/>
    </row>
    <row r="5" customFormat="false" ht="15.75" hidden="false" customHeight="false" outlineLevel="0" collapsed="false">
      <c r="A5" s="40" t="s">
        <v>39</v>
      </c>
      <c r="B5" s="40" t="s">
        <v>40</v>
      </c>
      <c r="C5" s="41" t="s">
        <v>44</v>
      </c>
      <c r="D5" s="41" t="s">
        <v>42</v>
      </c>
      <c r="E5" s="41" t="n">
        <v>1</v>
      </c>
      <c r="F5" s="42" t="n">
        <f aca="false">IFERROR(VLOOKUP(A5,'Đơn giá nhân công đã công bố'!B:G,6,FALSE()),"")</f>
        <v>244164.473684211</v>
      </c>
      <c r="G5" s="43"/>
    </row>
    <row r="6" customFormat="false" ht="15.75" hidden="false" customHeight="false" outlineLevel="0" collapsed="false">
      <c r="A6" s="40" t="s">
        <v>39</v>
      </c>
      <c r="B6" s="40" t="s">
        <v>40</v>
      </c>
      <c r="C6" s="41" t="s">
        <v>45</v>
      </c>
      <c r="D6" s="41" t="s">
        <v>42</v>
      </c>
      <c r="E6" s="41" t="n">
        <v>1</v>
      </c>
      <c r="F6" s="42" t="n">
        <f aca="false">IFERROR(VLOOKUP(A6,'Đơn giá nhân công đã công bố'!B:G,6,FALSE()),"")</f>
        <v>244164.473684211</v>
      </c>
      <c r="G6" s="43"/>
    </row>
    <row r="7" customFormat="false" ht="15.75" hidden="false" customHeight="false" outlineLevel="0" collapsed="false">
      <c r="A7" s="40" t="s">
        <v>39</v>
      </c>
      <c r="B7" s="40" t="s">
        <v>40</v>
      </c>
      <c r="C7" s="41" t="s">
        <v>45</v>
      </c>
      <c r="D7" s="41" t="s">
        <v>42</v>
      </c>
      <c r="E7" s="41" t="n">
        <v>1</v>
      </c>
      <c r="F7" s="42" t="n">
        <f aca="false">IFERROR(VLOOKUP(A7,'Đơn giá nhân công đã công bố'!B:G,6,FALSE()),"")</f>
        <v>244164.473684211</v>
      </c>
      <c r="G7" s="43"/>
    </row>
    <row r="8" customFormat="false" ht="15.75" hidden="false" customHeight="false" outlineLevel="0" collapsed="false">
      <c r="A8" s="40" t="s">
        <v>39</v>
      </c>
      <c r="B8" s="40" t="s">
        <v>40</v>
      </c>
      <c r="C8" s="41" t="s">
        <v>46</v>
      </c>
      <c r="D8" s="41" t="s">
        <v>42</v>
      </c>
      <c r="E8" s="41" t="n">
        <v>1</v>
      </c>
      <c r="F8" s="42" t="n">
        <f aca="false">IFERROR(VLOOKUP(A8,'Đơn giá nhân công đã công bố'!B:G,6,FALSE()),"")</f>
        <v>244164.473684211</v>
      </c>
      <c r="G8" s="43"/>
    </row>
    <row r="9" s="39" customFormat="true" ht="15.75" hidden="false" customHeight="false" outlineLevel="0" collapsed="false">
      <c r="A9" s="35" t="s">
        <v>14</v>
      </c>
      <c r="B9" s="35" t="s">
        <v>15</v>
      </c>
      <c r="C9" s="36"/>
      <c r="D9" s="36"/>
      <c r="E9" s="36"/>
      <c r="F9" s="42" t="str">
        <f aca="false">IFERROR(VLOOKUP(A9,'Đơn giá nhân công đã công bố'!B:G,6,FALSE()),"")</f>
        <v/>
      </c>
      <c r="G9" s="38" t="n">
        <f aca="false">IFERROR(ROUND(SUMPRODUCT(E10:E18,F10:F18)/SUM(E10:E18),0),"")</f>
        <v>292105</v>
      </c>
      <c r="H9" s="73"/>
    </row>
    <row r="10" customFormat="false" ht="15.75" hidden="false" customHeight="false" outlineLevel="0" collapsed="false">
      <c r="A10" s="40" t="s">
        <v>47</v>
      </c>
      <c r="B10" s="40" t="s">
        <v>48</v>
      </c>
      <c r="C10" s="41" t="s">
        <v>49</v>
      </c>
      <c r="D10" s="41" t="s">
        <v>50</v>
      </c>
      <c r="E10" s="41" t="n">
        <v>1</v>
      </c>
      <c r="F10" s="42" t="n">
        <f aca="false">IFERROR(VLOOKUP(A10,'Đơn giá nhân công đã công bố'!B:G,6,FALSE()),"")</f>
        <v>288000</v>
      </c>
      <c r="G10" s="43"/>
    </row>
    <row r="11" s="78" customFormat="true" ht="18.75" hidden="false" customHeight="true" outlineLevel="0" collapsed="false">
      <c r="A11" s="76" t="s">
        <v>47</v>
      </c>
      <c r="B11" s="76" t="s">
        <v>48</v>
      </c>
      <c r="C11" s="77" t="s">
        <v>51</v>
      </c>
      <c r="D11" s="77" t="s">
        <v>50</v>
      </c>
      <c r="E11" s="77" t="n">
        <v>1</v>
      </c>
      <c r="F11" s="42" t="n">
        <f aca="false">IFERROR(VLOOKUP(A11,'Đơn giá nhân công đã công bố'!B:G,6,FALSE()),"")</f>
        <v>288000</v>
      </c>
      <c r="G11" s="43"/>
    </row>
    <row r="12" s="78" customFormat="true" ht="18.75" hidden="false" customHeight="true" outlineLevel="0" collapsed="false">
      <c r="A12" s="76" t="s">
        <v>53</v>
      </c>
      <c r="B12" s="76" t="s">
        <v>48</v>
      </c>
      <c r="C12" s="77" t="s">
        <v>54</v>
      </c>
      <c r="D12" s="77" t="s">
        <v>42</v>
      </c>
      <c r="E12" s="77"/>
      <c r="F12" s="42"/>
      <c r="G12" s="43"/>
    </row>
    <row r="13" s="78" customFormat="true" ht="18.75" hidden="false" customHeight="true" outlineLevel="0" collapsed="false">
      <c r="A13" s="76" t="s">
        <v>47</v>
      </c>
      <c r="B13" s="76" t="s">
        <v>48</v>
      </c>
      <c r="C13" s="77" t="s">
        <v>57</v>
      </c>
      <c r="D13" s="77" t="s">
        <v>50</v>
      </c>
      <c r="E13" s="77" t="n">
        <v>1</v>
      </c>
      <c r="F13" s="42" t="n">
        <f aca="false">IFERROR(VLOOKUP(A13,'Đơn giá nhân công đã công bố'!B:G,6,FALSE()),"")</f>
        <v>288000</v>
      </c>
      <c r="G13" s="43"/>
    </row>
    <row r="14" s="78" customFormat="true" ht="18.75" hidden="false" customHeight="true" outlineLevel="0" collapsed="false">
      <c r="A14" s="76" t="s">
        <v>47</v>
      </c>
      <c r="B14" s="76" t="s">
        <v>48</v>
      </c>
      <c r="C14" s="77" t="s">
        <v>59</v>
      </c>
      <c r="D14" s="77" t="s">
        <v>50</v>
      </c>
      <c r="E14" s="77"/>
      <c r="F14" s="42"/>
      <c r="G14" s="43"/>
    </row>
    <row r="15" s="78" customFormat="true" ht="18.75" hidden="false" customHeight="true" outlineLevel="0" collapsed="false">
      <c r="A15" s="76" t="s">
        <v>61</v>
      </c>
      <c r="B15" s="76" t="s">
        <v>48</v>
      </c>
      <c r="C15" s="77" t="s">
        <v>62</v>
      </c>
      <c r="D15" s="77" t="s">
        <v>63</v>
      </c>
      <c r="E15" s="77" t="n">
        <v>1</v>
      </c>
      <c r="F15" s="42" t="n">
        <f aca="false">IFERROR(VLOOKUP(A15,'Đơn giá nhân công đã công bố'!B:G,6,FALSE()),"")</f>
        <v>312631.578947368</v>
      </c>
      <c r="G15" s="43"/>
    </row>
    <row r="16" s="78" customFormat="true" ht="18.75" hidden="false" customHeight="true" outlineLevel="0" collapsed="false">
      <c r="A16" s="76" t="s">
        <v>61</v>
      </c>
      <c r="B16" s="76" t="s">
        <v>48</v>
      </c>
      <c r="C16" s="77" t="s">
        <v>65</v>
      </c>
      <c r="D16" s="77" t="s">
        <v>63</v>
      </c>
      <c r="E16" s="77"/>
      <c r="F16" s="42"/>
      <c r="G16" s="43"/>
    </row>
    <row r="17" customFormat="false" ht="15.75" hidden="false" customHeight="false" outlineLevel="0" collapsed="false">
      <c r="A17" s="40" t="s">
        <v>47</v>
      </c>
      <c r="B17" s="40" t="s">
        <v>48</v>
      </c>
      <c r="C17" s="41" t="s">
        <v>68</v>
      </c>
      <c r="D17" s="41" t="s">
        <v>50</v>
      </c>
      <c r="E17" s="41" t="n">
        <v>1</v>
      </c>
      <c r="F17" s="42" t="n">
        <f aca="false">IFERROR(VLOOKUP(A17,'Đơn giá nhân công đã công bố'!B:G,6,FALSE()),"")</f>
        <v>288000</v>
      </c>
      <c r="G17" s="43"/>
    </row>
    <row r="18" customFormat="false" ht="15.75" hidden="false" customHeight="false" outlineLevel="0" collapsed="false">
      <c r="A18" s="40" t="s">
        <v>47</v>
      </c>
      <c r="B18" s="40" t="s">
        <v>48</v>
      </c>
      <c r="C18" s="41" t="s">
        <v>69</v>
      </c>
      <c r="D18" s="41" t="s">
        <v>50</v>
      </c>
      <c r="E18" s="41" t="n">
        <v>1</v>
      </c>
      <c r="F18" s="42" t="n">
        <f aca="false">IFERROR(VLOOKUP(A18,'Đơn giá nhân công đã công bố'!B:G,6,FALSE()),"")</f>
        <v>288000</v>
      </c>
      <c r="G18" s="43"/>
    </row>
    <row r="19" s="39" customFormat="true" ht="15.75" hidden="false" customHeight="false" outlineLevel="0" collapsed="false">
      <c r="A19" s="35" t="s">
        <v>16</v>
      </c>
      <c r="B19" s="35" t="s">
        <v>17</v>
      </c>
      <c r="C19" s="36"/>
      <c r="D19" s="36"/>
      <c r="E19" s="36"/>
      <c r="F19" s="42" t="str">
        <f aca="false">IFERROR(VLOOKUP(A19,'Đơn giá nhân công đã công bố'!B:G,6,FALSE()),"")</f>
        <v/>
      </c>
      <c r="G19" s="38" t="n">
        <f aca="false">IFERROR(ROUND(SUMPRODUCT(E20:E28,F20:F28)/SUM(E20:E28),0),"")</f>
        <v>302684</v>
      </c>
      <c r="H19" s="73"/>
    </row>
    <row r="20" customFormat="false" ht="15.75" hidden="false" customHeight="false" outlineLevel="0" collapsed="false">
      <c r="A20" s="40" t="s">
        <v>61</v>
      </c>
      <c r="B20" s="40" t="s">
        <v>70</v>
      </c>
      <c r="C20" s="41" t="s">
        <v>71</v>
      </c>
      <c r="D20" s="41" t="s">
        <v>63</v>
      </c>
      <c r="E20" s="41" t="n">
        <v>1</v>
      </c>
      <c r="F20" s="42" t="n">
        <f aca="false">IFERROR(VLOOKUP(A20,'Đơn giá nhân công đã công bố'!B:G,6,FALSE()),"")</f>
        <v>312631.578947368</v>
      </c>
      <c r="G20" s="43"/>
    </row>
    <row r="21" customFormat="false" ht="15.75" hidden="false" customHeight="false" outlineLevel="0" collapsed="false">
      <c r="A21" s="40" t="s">
        <v>61</v>
      </c>
      <c r="B21" s="40" t="s">
        <v>70</v>
      </c>
      <c r="C21" s="41" t="s">
        <v>71</v>
      </c>
      <c r="D21" s="41" t="s">
        <v>63</v>
      </c>
      <c r="E21" s="41" t="n">
        <v>1</v>
      </c>
      <c r="F21" s="42" t="n">
        <f aca="false">IFERROR(VLOOKUP(A21,'Đơn giá nhân công đã công bố'!B:G,6,FALSE()),"")</f>
        <v>312631.578947368</v>
      </c>
      <c r="G21" s="43"/>
    </row>
    <row r="22" customFormat="false" ht="15.75" hidden="false" customHeight="false" outlineLevel="0" collapsed="false">
      <c r="A22" s="40" t="s">
        <v>47</v>
      </c>
      <c r="B22" s="40" t="s">
        <v>70</v>
      </c>
      <c r="C22" s="41" t="s">
        <v>72</v>
      </c>
      <c r="D22" s="41" t="s">
        <v>50</v>
      </c>
      <c r="E22" s="41" t="n">
        <v>1</v>
      </c>
      <c r="F22" s="42" t="n">
        <f aca="false">IFERROR(VLOOKUP(A22,'Đơn giá nhân công đã công bố'!B:G,6,FALSE()),"")</f>
        <v>288000</v>
      </c>
      <c r="G22" s="43"/>
    </row>
    <row r="23" customFormat="false" ht="15.75" hidden="false" customHeight="false" outlineLevel="0" collapsed="false">
      <c r="A23" s="40" t="s">
        <v>61</v>
      </c>
      <c r="B23" s="40" t="s">
        <v>70</v>
      </c>
      <c r="C23" s="41" t="s">
        <v>73</v>
      </c>
      <c r="D23" s="41" t="s">
        <v>63</v>
      </c>
      <c r="E23" s="41" t="n">
        <v>1</v>
      </c>
      <c r="F23" s="42" t="n">
        <f aca="false">IFERROR(VLOOKUP(A23,'Đơn giá nhân công đã công bố'!B:G,6,FALSE()),"")</f>
        <v>312631.578947368</v>
      </c>
      <c r="G23" s="43"/>
    </row>
    <row r="24" customFormat="false" ht="15.75" hidden="false" customHeight="false" outlineLevel="0" collapsed="false">
      <c r="A24" s="40" t="s">
        <v>61</v>
      </c>
      <c r="B24" s="40" t="s">
        <v>70</v>
      </c>
      <c r="C24" s="41" t="s">
        <v>74</v>
      </c>
      <c r="D24" s="41" t="s">
        <v>63</v>
      </c>
      <c r="E24" s="41" t="n">
        <v>1</v>
      </c>
      <c r="F24" s="42" t="n">
        <f aca="false">IFERROR(VLOOKUP(A24,'Đơn giá nhân công đã công bố'!B:G,6,FALSE()),"")</f>
        <v>312631.578947368</v>
      </c>
      <c r="G24" s="43"/>
    </row>
    <row r="25" customFormat="false" ht="15.75" hidden="false" customHeight="false" outlineLevel="0" collapsed="false">
      <c r="A25" s="40" t="s">
        <v>61</v>
      </c>
      <c r="B25" s="40" t="s">
        <v>70</v>
      </c>
      <c r="C25" s="41" t="s">
        <v>75</v>
      </c>
      <c r="D25" s="41" t="s">
        <v>63</v>
      </c>
      <c r="E25" s="41" t="n">
        <v>1</v>
      </c>
      <c r="F25" s="42" t="n">
        <f aca="false">IFERROR(VLOOKUP(A25,'Đơn giá nhân công đã công bố'!B:G,6,FALSE()),"")</f>
        <v>312631.578947368</v>
      </c>
      <c r="G25" s="43"/>
    </row>
    <row r="26" customFormat="false" ht="15.75" hidden="false" customHeight="false" outlineLevel="0" collapsed="false">
      <c r="A26" s="40" t="s">
        <v>76</v>
      </c>
      <c r="B26" s="40" t="s">
        <v>70</v>
      </c>
      <c r="C26" s="41" t="s">
        <v>77</v>
      </c>
      <c r="D26" s="41" t="s">
        <v>50</v>
      </c>
      <c r="E26" s="41" t="n">
        <v>1</v>
      </c>
      <c r="F26" s="42" t="n">
        <f aca="false">IFERROR(VLOOKUP(A26,'Đơn giá nhân công đã công bố'!B:G,6,FALSE()),"")</f>
        <v>291000</v>
      </c>
      <c r="G26" s="43"/>
    </row>
    <row r="27" customFormat="false" ht="15.75" hidden="false" customHeight="false" outlineLevel="0" collapsed="false">
      <c r="A27" s="40" t="s">
        <v>76</v>
      </c>
      <c r="B27" s="40" t="s">
        <v>70</v>
      </c>
      <c r="C27" s="41" t="s">
        <v>78</v>
      </c>
      <c r="D27" s="41" t="s">
        <v>50</v>
      </c>
      <c r="E27" s="41" t="n">
        <v>1</v>
      </c>
      <c r="F27" s="42" t="n">
        <f aca="false">IFERROR(VLOOKUP(A27,'Đơn giá nhân công đã công bố'!B:G,6,FALSE()),"")</f>
        <v>291000</v>
      </c>
      <c r="G27" s="43"/>
    </row>
    <row r="28" customFormat="false" ht="15.75" hidden="false" customHeight="false" outlineLevel="0" collapsed="false">
      <c r="A28" s="40" t="s">
        <v>76</v>
      </c>
      <c r="B28" s="40" t="s">
        <v>70</v>
      </c>
      <c r="C28" s="41" t="s">
        <v>79</v>
      </c>
      <c r="D28" s="41" t="s">
        <v>50</v>
      </c>
      <c r="E28" s="41" t="n">
        <v>1</v>
      </c>
      <c r="F28" s="42" t="n">
        <f aca="false">IFERROR(VLOOKUP(A28,'Đơn giá nhân công đã công bố'!B:G,6,FALSE()),"")</f>
        <v>291000</v>
      </c>
      <c r="G28" s="43"/>
    </row>
    <row r="29" s="39" customFormat="true" ht="15.75" hidden="false" customHeight="false" outlineLevel="0" collapsed="false">
      <c r="A29" s="35" t="s">
        <v>18</v>
      </c>
      <c r="B29" s="35" t="s">
        <v>19</v>
      </c>
      <c r="C29" s="36"/>
      <c r="D29" s="36"/>
      <c r="E29" s="36"/>
      <c r="F29" s="42" t="str">
        <f aca="false">IFERROR(VLOOKUP(A29,'Đơn giá nhân công đã công bố'!B:G,6,FALSE()),"")</f>
        <v/>
      </c>
      <c r="G29" s="38" t="n">
        <f aca="false">IFERROR(ROUND(SUMPRODUCT(E30:E38,F30:F38)/SUM(E30:E38),0),"")</f>
        <v>328226</v>
      </c>
      <c r="H29" s="73"/>
    </row>
    <row r="30" customFormat="false" ht="15.75" hidden="false" customHeight="false" outlineLevel="0" collapsed="false">
      <c r="A30" s="40" t="s">
        <v>80</v>
      </c>
      <c r="B30" s="40" t="s">
        <v>81</v>
      </c>
      <c r="C30" s="41" t="s">
        <v>82</v>
      </c>
      <c r="D30" s="41" t="s">
        <v>63</v>
      </c>
      <c r="E30" s="41" t="n">
        <v>1</v>
      </c>
      <c r="F30" s="42" t="n">
        <f aca="false">IFERROR(VLOOKUP(A30,'Đơn giá nhân công đã công bố'!B:G,6,FALSE()),"")</f>
        <v>315888.157894737</v>
      </c>
      <c r="G30" s="43"/>
    </row>
    <row r="31" customFormat="false" ht="15.75" hidden="false" customHeight="false" outlineLevel="0" collapsed="false">
      <c r="A31" s="40" t="s">
        <v>80</v>
      </c>
      <c r="B31" s="40" t="s">
        <v>81</v>
      </c>
      <c r="C31" s="41" t="s">
        <v>83</v>
      </c>
      <c r="D31" s="41" t="s">
        <v>63</v>
      </c>
      <c r="E31" s="41" t="n">
        <v>1</v>
      </c>
      <c r="F31" s="42" t="n">
        <f aca="false">IFERROR(VLOOKUP(A31,'Đơn giá nhân công đã công bố'!B:G,6,FALSE()),"")</f>
        <v>315888.157894737</v>
      </c>
      <c r="G31" s="43"/>
    </row>
    <row r="32" customFormat="false" ht="15.75" hidden="false" customHeight="false" outlineLevel="0" collapsed="false">
      <c r="A32" s="40" t="s">
        <v>80</v>
      </c>
      <c r="B32" s="40" t="s">
        <v>81</v>
      </c>
      <c r="C32" s="41" t="s">
        <v>84</v>
      </c>
      <c r="D32" s="41" t="s">
        <v>63</v>
      </c>
      <c r="E32" s="41" t="n">
        <v>1</v>
      </c>
      <c r="F32" s="42" t="n">
        <f aca="false">IFERROR(VLOOKUP(A32,'Đơn giá nhân công đã công bố'!B:G,6,FALSE()),"")</f>
        <v>315888.157894737</v>
      </c>
      <c r="G32" s="43"/>
    </row>
    <row r="33" customFormat="false" ht="15.75" hidden="false" customHeight="false" outlineLevel="0" collapsed="false">
      <c r="A33" s="40" t="s">
        <v>85</v>
      </c>
      <c r="B33" s="40" t="s">
        <v>81</v>
      </c>
      <c r="C33" s="41" t="s">
        <v>86</v>
      </c>
      <c r="D33" s="41" t="s">
        <v>87</v>
      </c>
      <c r="E33" s="41" t="n">
        <v>1</v>
      </c>
      <c r="F33" s="42" t="n">
        <f aca="false">IFERROR(VLOOKUP(A33,'Đơn giá nhân công đã công bố'!B:G,6,FALSE()),"")</f>
        <v>343648.02631579</v>
      </c>
      <c r="G33" s="43"/>
    </row>
    <row r="34" customFormat="false" ht="15.75" hidden="false" customHeight="false" outlineLevel="0" collapsed="false">
      <c r="A34" s="40" t="s">
        <v>85</v>
      </c>
      <c r="B34" s="40" t="s">
        <v>81</v>
      </c>
      <c r="C34" s="41" t="s">
        <v>88</v>
      </c>
      <c r="D34" s="41" t="s">
        <v>87</v>
      </c>
      <c r="E34" s="41" t="n">
        <v>1</v>
      </c>
      <c r="F34" s="42" t="n">
        <f aca="false">IFERROR(VLOOKUP(A34,'Đơn giá nhân công đã công bố'!B:G,6,FALSE()),"")</f>
        <v>343648.02631579</v>
      </c>
      <c r="G34" s="43"/>
    </row>
    <row r="35" customFormat="false" ht="15.75" hidden="false" customHeight="false" outlineLevel="0" collapsed="false">
      <c r="A35" s="40" t="s">
        <v>85</v>
      </c>
      <c r="B35" s="40" t="s">
        <v>81</v>
      </c>
      <c r="C35" s="41" t="s">
        <v>89</v>
      </c>
      <c r="D35" s="41" t="s">
        <v>87</v>
      </c>
      <c r="E35" s="41" t="n">
        <v>1</v>
      </c>
      <c r="F35" s="42" t="n">
        <f aca="false">IFERROR(VLOOKUP(A35,'Đơn giá nhân công đã công bố'!B:G,6,FALSE()),"")</f>
        <v>343648.02631579</v>
      </c>
      <c r="G35" s="43"/>
    </row>
    <row r="36" customFormat="false" ht="15.75" hidden="false" customHeight="false" outlineLevel="0" collapsed="false">
      <c r="A36" s="40" t="s">
        <v>85</v>
      </c>
      <c r="B36" s="40" t="s">
        <v>81</v>
      </c>
      <c r="C36" s="41" t="s">
        <v>90</v>
      </c>
      <c r="D36" s="41" t="s">
        <v>87</v>
      </c>
      <c r="E36" s="41" t="n">
        <v>1</v>
      </c>
      <c r="F36" s="42" t="n">
        <f aca="false">IFERROR(VLOOKUP(A36,'Đơn giá nhân công đã công bố'!B:G,6,FALSE()),"")</f>
        <v>343648.02631579</v>
      </c>
      <c r="G36" s="43"/>
    </row>
    <row r="37" customFormat="false" ht="15.75" hidden="false" customHeight="false" outlineLevel="0" collapsed="false">
      <c r="A37" s="40" t="s">
        <v>80</v>
      </c>
      <c r="B37" s="40" t="s">
        <v>81</v>
      </c>
      <c r="C37" s="41" t="s">
        <v>91</v>
      </c>
      <c r="D37" s="41" t="s">
        <v>63</v>
      </c>
      <c r="E37" s="41" t="n">
        <v>1</v>
      </c>
      <c r="F37" s="42" t="n">
        <f aca="false">IFERROR(VLOOKUP(A37,'Đơn giá nhân công đã công bố'!B:G,6,FALSE()),"")</f>
        <v>315888.157894737</v>
      </c>
      <c r="G37" s="43"/>
    </row>
    <row r="38" customFormat="false" ht="15.75" hidden="false" customHeight="false" outlineLevel="0" collapsed="false">
      <c r="A38" s="40" t="s">
        <v>80</v>
      </c>
      <c r="B38" s="40" t="s">
        <v>81</v>
      </c>
      <c r="C38" s="41" t="s">
        <v>92</v>
      </c>
      <c r="D38" s="41" t="s">
        <v>63</v>
      </c>
      <c r="E38" s="41" t="n">
        <v>1</v>
      </c>
      <c r="F38" s="42" t="n">
        <f aca="false">IFERROR(VLOOKUP(A38,'Đơn giá nhân công đã công bố'!B:G,6,FALSE()),"")</f>
        <v>315888.157894737</v>
      </c>
      <c r="G38" s="43"/>
    </row>
    <row r="39" s="39" customFormat="true" ht="15.75" hidden="false" customHeight="false" outlineLevel="0" collapsed="false">
      <c r="A39" s="35" t="s">
        <v>20</v>
      </c>
      <c r="B39" s="35" t="s">
        <v>21</v>
      </c>
      <c r="C39" s="36"/>
      <c r="D39" s="36"/>
      <c r="E39" s="36"/>
      <c r="F39" s="37"/>
      <c r="G39" s="38" t="n">
        <f aca="false">IFERROR(ROUND(SUM(F40:F46)/SUM(E40:E46),0),"")</f>
        <v>321593</v>
      </c>
      <c r="H39" s="73"/>
    </row>
    <row r="40" customFormat="false" ht="15.75" hidden="false" customHeight="false" outlineLevel="0" collapsed="false">
      <c r="A40" s="40" t="s">
        <v>93</v>
      </c>
      <c r="B40" s="40" t="s">
        <v>94</v>
      </c>
      <c r="C40" s="41" t="s">
        <v>95</v>
      </c>
      <c r="D40" s="41" t="s">
        <v>96</v>
      </c>
      <c r="E40" s="41" t="n">
        <f aca="false">IF(A40="","",LEN(A40)-LEN(SUBSTITUTE(A40,";",""))+1)</f>
        <v>1</v>
      </c>
      <c r="F40" s="42" t="n">
        <f aca="false">IFERROR(H40,"")</f>
        <v>318059.210526316</v>
      </c>
      <c r="G40" s="43"/>
      <c r="H40" s="30" t="n">
        <f aca="false">IFERROR(VLOOKUP("N4407",'Đơn giá nhân công đã công bố'!B:G,6,FALSE()),0)</f>
        <v>318059.210526316</v>
      </c>
    </row>
    <row r="41" customFormat="false" ht="15.75" hidden="false" customHeight="false" outlineLevel="0" collapsed="false">
      <c r="A41" s="40" t="s">
        <v>97</v>
      </c>
      <c r="B41" s="40" t="s">
        <v>94</v>
      </c>
      <c r="C41" s="41" t="s">
        <v>98</v>
      </c>
      <c r="D41" s="41" t="s">
        <v>99</v>
      </c>
      <c r="E41" s="41" t="n">
        <f aca="false">IF(A41="","",LEN(A41)-LEN(SUBSTITUTE(A41,";",""))+1)</f>
        <v>2</v>
      </c>
      <c r="F41" s="42" t="n">
        <f aca="false">IFERROR(H41,"")</f>
        <v>761414.473684211</v>
      </c>
      <c r="G41" s="43"/>
      <c r="H41" s="30" t="n">
        <f aca="false">IFERROR(VLOOKUP("N4407",'Đơn giá nhân công đã công bố'!B:G,6,FALSE())+VLOOKUP("N4607",'Đơn giá nhân công đã công bố'!B:G,6,FALSE()),0)</f>
        <v>761414.473684211</v>
      </c>
    </row>
    <row r="42" customFormat="false" ht="15.75" hidden="false" customHeight="false" outlineLevel="0" collapsed="false">
      <c r="A42" s="40" t="s">
        <v>100</v>
      </c>
      <c r="B42" s="40" t="s">
        <v>94</v>
      </c>
      <c r="C42" s="41" t="s">
        <v>101</v>
      </c>
      <c r="D42" s="41" t="s">
        <v>102</v>
      </c>
      <c r="E42" s="41" t="n">
        <f aca="false">IF(A42="","",LEN(A42)-LEN(SUBSTITUTE(A42,";",""))+1)</f>
        <v>1</v>
      </c>
      <c r="F42" s="42" t="n">
        <f aca="false">IFERROR(H42,"")</f>
        <v>373960.52631579</v>
      </c>
      <c r="G42" s="43"/>
      <c r="H42" s="30" t="n">
        <f aca="false">IFERROR(VLOOKUP("N4507",'Đơn giá nhân công đã công bố'!B:G,6,FALSE()),0)</f>
        <v>373960.52631579</v>
      </c>
    </row>
    <row r="43" customFormat="false" ht="15.75" hidden="false" customHeight="false" outlineLevel="0" collapsed="false">
      <c r="A43" s="40" t="s">
        <v>103</v>
      </c>
      <c r="B43" s="40" t="s">
        <v>94</v>
      </c>
      <c r="C43" s="41" t="s">
        <v>104</v>
      </c>
      <c r="D43" s="41" t="s">
        <v>105</v>
      </c>
      <c r="E43" s="41" t="n">
        <f aca="false">IF(A43="","",LEN(A43)-LEN(SUBSTITUTE(A43,";",""))+1)</f>
        <v>3</v>
      </c>
      <c r="F43" s="42" t="n">
        <f aca="false">IFERROR(H43,"")</f>
        <v>909842.105263158</v>
      </c>
      <c r="G43" s="43"/>
      <c r="H43" s="30" t="n">
        <f aca="false">IFERROR(VLOOKUP("N4307",'Đơn giá nhân công đã công bố'!B:G,6,FALSE())+VLOOKUP("N4307",'Đơn giá nhân công đã công bố'!B:G,6,FALSE())+VLOOKUP("N4507",'Đơn giá nhân công đã công bố'!B:G,6,FALSE()),0)</f>
        <v>909842.105263158</v>
      </c>
    </row>
    <row r="44" customFormat="false" ht="15.75" hidden="false" customHeight="false" outlineLevel="0" collapsed="false">
      <c r="A44" s="40" t="s">
        <v>106</v>
      </c>
      <c r="B44" s="40" t="s">
        <v>94</v>
      </c>
      <c r="C44" s="41" t="s">
        <v>107</v>
      </c>
      <c r="D44" s="41" t="s">
        <v>108</v>
      </c>
      <c r="E44" s="41" t="n">
        <f aca="false">IF(A44="","",LEN(A44)-LEN(SUBSTITUTE(A44,";",""))+1)</f>
        <v>2</v>
      </c>
      <c r="F44" s="42" t="n">
        <f aca="false">IFERROR(H44,"")</f>
        <v>641901.315789474</v>
      </c>
      <c r="G44" s="43"/>
      <c r="H44" s="30" t="n">
        <f aca="false">IFERROR(VLOOKUP("N4307",'Đơn giá nhân công đã công bố'!B:G,6,FALSE())+VLOOKUP("N4507",'Đơn giá nhân công đã công bố'!B:G,6,FALSE()),0)</f>
        <v>641901.315789474</v>
      </c>
    </row>
    <row r="45" customFormat="false" ht="15.75" hidden="false" customHeight="false" outlineLevel="0" collapsed="false">
      <c r="A45" s="40" t="s">
        <v>109</v>
      </c>
      <c r="B45" s="40" t="s">
        <v>94</v>
      </c>
      <c r="C45" s="41" t="s">
        <v>110</v>
      </c>
      <c r="D45" s="41" t="s">
        <v>111</v>
      </c>
      <c r="E45" s="41" t="n">
        <f aca="false">IF(A45="","",LEN(A45)-LEN(SUBSTITUTE(A45,";",""))+1)</f>
        <v>2</v>
      </c>
      <c r="F45" s="42" t="n">
        <f aca="false">IFERROR(H45,"")</f>
        <v>586000</v>
      </c>
      <c r="G45" s="43"/>
      <c r="H45" s="30" t="n">
        <f aca="false">IFERROR(VLOOKUP("N4307",'Đơn giá nhân công đã công bố'!B:G,6,FALSE())+VLOOKUP("N4407",'Đơn giá nhân công đã công bố'!B:G,6,FALSE()),0)</f>
        <v>586000</v>
      </c>
    </row>
    <row r="46" customFormat="false" ht="15.75" hidden="false" customHeight="false" outlineLevel="0" collapsed="false">
      <c r="A46" s="40" t="s">
        <v>112</v>
      </c>
      <c r="B46" s="40" t="s">
        <v>94</v>
      </c>
      <c r="C46" s="41" t="s">
        <v>113</v>
      </c>
      <c r="D46" s="41" t="s">
        <v>114</v>
      </c>
      <c r="E46" s="41" t="n">
        <f aca="false">IF(A46="","",LEN(A46)-LEN(SUBSTITUTE(A46,";",""))+1)</f>
        <v>1</v>
      </c>
      <c r="F46" s="42" t="n">
        <f aca="false">IFERROR(H46,"")</f>
        <v>267940.789473684</v>
      </c>
      <c r="G46" s="43"/>
      <c r="H46" s="30" t="n">
        <f aca="false">IFERROR(VLOOKUP("N4307",'Đơn giá nhân công đã công bố'!B:G,6,FALSE()),0)</f>
        <v>267940.789473684</v>
      </c>
    </row>
    <row r="47" s="39" customFormat="true" ht="15.75" hidden="false" customHeight="false" outlineLevel="0" collapsed="false">
      <c r="A47" s="35" t="s">
        <v>22</v>
      </c>
      <c r="B47" s="35" t="s">
        <v>23</v>
      </c>
      <c r="C47" s="36"/>
      <c r="D47" s="36"/>
      <c r="E47" s="36"/>
      <c r="F47" s="37"/>
      <c r="G47" s="38" t="n">
        <f aca="false">IFERROR(ROUND(SUM(F48:F54)/SUM(E48:E54),0),"")</f>
        <v>301691</v>
      </c>
      <c r="H47" s="73"/>
    </row>
    <row r="48" customFormat="false" ht="15.75" hidden="false" customHeight="false" outlineLevel="0" collapsed="false">
      <c r="A48" s="40" t="s">
        <v>115</v>
      </c>
      <c r="B48" s="40" t="s">
        <v>23</v>
      </c>
      <c r="C48" s="41" t="s">
        <v>116</v>
      </c>
      <c r="D48" s="41" t="s">
        <v>117</v>
      </c>
      <c r="E48" s="41" t="n">
        <f aca="false">IF(A48="","",LEN(A48)-LEN(SUBSTITUTE(A48,";",""))+1)</f>
        <v>2</v>
      </c>
      <c r="F48" s="42" t="n">
        <f aca="false">IFERROR(H48,"")</f>
        <v>595932.203389831</v>
      </c>
      <c r="G48" s="43"/>
      <c r="H48" s="30" t="n">
        <f aca="false">IFERROR(VLOOKUP("NLX414",'Đơn giá nhân công đã công bố'!B:G,6,FALSE())+VLOOKUP("NLX434",'Đơn giá nhân công đã công bố'!B:G,6,FALSE()),0)</f>
        <v>595932.203389831</v>
      </c>
    </row>
    <row r="49" customFormat="false" ht="15.75" hidden="false" customHeight="false" outlineLevel="0" collapsed="false">
      <c r="A49" s="40" t="s">
        <v>115</v>
      </c>
      <c r="B49" s="40" t="s">
        <v>23</v>
      </c>
      <c r="C49" s="41" t="s">
        <v>118</v>
      </c>
      <c r="D49" s="41" t="s">
        <v>117</v>
      </c>
      <c r="E49" s="41" t="n">
        <f aca="false">IF(A49="","",LEN(A49)-LEN(SUBSTITUTE(A49,";",""))+1)</f>
        <v>2</v>
      </c>
      <c r="F49" s="42" t="n">
        <f aca="false">IFERROR(H49,"")</f>
        <v>595932.203389831</v>
      </c>
      <c r="G49" s="43"/>
      <c r="H49" s="30" t="n">
        <f aca="false">IFERROR(VLOOKUP("NLX414",'Đơn giá nhân công đã công bố'!B:G,6,FALSE())+VLOOKUP("NLX434",'Đơn giá nhân công đã công bố'!B:G,6,FALSE()),0)</f>
        <v>595932.203389831</v>
      </c>
    </row>
    <row r="50" customFormat="false" ht="15.75" hidden="false" customHeight="false" outlineLevel="0" collapsed="false">
      <c r="A50" s="40" t="s">
        <v>115</v>
      </c>
      <c r="B50" s="40" t="s">
        <v>23</v>
      </c>
      <c r="C50" s="41" t="s">
        <v>119</v>
      </c>
      <c r="D50" s="41" t="s">
        <v>117</v>
      </c>
      <c r="E50" s="41" t="n">
        <f aca="false">IF(A50="","",LEN(A50)-LEN(SUBSTITUTE(A50,";",""))+1)</f>
        <v>2</v>
      </c>
      <c r="F50" s="42" t="n">
        <f aca="false">IFERROR(H50,"")</f>
        <v>595932.203389831</v>
      </c>
      <c r="G50" s="43"/>
      <c r="H50" s="30" t="n">
        <f aca="false">IFERROR(VLOOKUP("NLX414",'Đơn giá nhân công đã công bố'!B:G,6,FALSE())+VLOOKUP("NLX434",'Đơn giá nhân công đã công bố'!B:G,6,FALSE()),0)</f>
        <v>595932.203389831</v>
      </c>
    </row>
    <row r="51" customFormat="false" ht="15.75" hidden="false" customHeight="false" outlineLevel="0" collapsed="false">
      <c r="A51" s="40" t="s">
        <v>120</v>
      </c>
      <c r="B51" s="40" t="s">
        <v>23</v>
      </c>
      <c r="C51" s="41" t="s">
        <v>121</v>
      </c>
      <c r="D51" s="41" t="s">
        <v>122</v>
      </c>
      <c r="E51" s="41" t="n">
        <f aca="false">IF(A51="","",LEN(A51)-LEN(SUBSTITUTE(A51,";",""))+1)</f>
        <v>1</v>
      </c>
      <c r="F51" s="42" t="n">
        <f aca="false">IFERROR(H51,"")</f>
        <v>293000</v>
      </c>
      <c r="G51" s="43"/>
      <c r="H51" s="30" t="n">
        <f aca="false">IFERROR(VLOOKUP("NLX424",'Đơn giá nhân công đã công bố'!B:G,6,FALSE()),0)</f>
        <v>293000</v>
      </c>
    </row>
    <row r="52" customFormat="false" ht="15.75" hidden="false" customHeight="false" outlineLevel="0" collapsed="false">
      <c r="A52" s="40" t="s">
        <v>123</v>
      </c>
      <c r="B52" s="40" t="s">
        <v>23</v>
      </c>
      <c r="C52" s="41" t="s">
        <v>124</v>
      </c>
      <c r="D52" s="41" t="s">
        <v>125</v>
      </c>
      <c r="E52" s="41" t="n">
        <f aca="false">IF(A52="","",LEN(A52)-LEN(SUBSTITUTE(A52,";",""))+1)</f>
        <v>1</v>
      </c>
      <c r="F52" s="42" t="n">
        <f aca="false">IFERROR(H52,"")</f>
        <v>347627.118644068</v>
      </c>
      <c r="G52" s="43"/>
      <c r="H52" s="30" t="n">
        <f aca="false">IFERROR(VLOOKUP("NLX434",'Đơn giá nhân công đã công bố'!B:G,6,FALSE()),0)</f>
        <v>347627.118644068</v>
      </c>
    </row>
    <row r="53" customFormat="false" ht="15.75" hidden="false" customHeight="false" outlineLevel="0" collapsed="false">
      <c r="A53" s="40" t="s">
        <v>115</v>
      </c>
      <c r="B53" s="40" t="s">
        <v>23</v>
      </c>
      <c r="C53" s="41" t="s">
        <v>126</v>
      </c>
      <c r="D53" s="41" t="s">
        <v>117</v>
      </c>
      <c r="E53" s="41" t="n">
        <f aca="false">IF(A53="","",LEN(A53)-LEN(SUBSTITUTE(A53,";",""))+1)</f>
        <v>2</v>
      </c>
      <c r="F53" s="42" t="n">
        <f aca="false">IFERROR(H53,"")</f>
        <v>595932.203389831</v>
      </c>
      <c r="G53" s="43"/>
      <c r="H53" s="30" t="n">
        <f aca="false">IFERROR(VLOOKUP("NLX414",'Đơn giá nhân công đã công bố'!B:G,6,FALSE())+VLOOKUP("NLX434",'Đơn giá nhân công đã công bố'!B:G,6,FALSE()),0)</f>
        <v>595932.203389831</v>
      </c>
    </row>
    <row r="54" customFormat="false" ht="15.75" hidden="false" customHeight="false" outlineLevel="0" collapsed="false">
      <c r="A54" s="40" t="s">
        <v>115</v>
      </c>
      <c r="B54" s="40" t="s">
        <v>23</v>
      </c>
      <c r="C54" s="41" t="s">
        <v>127</v>
      </c>
      <c r="D54" s="41" t="s">
        <v>117</v>
      </c>
      <c r="E54" s="41" t="n">
        <f aca="false">IF(A54="","",LEN(A54)-LEN(SUBSTITUTE(A54,";",""))+1)</f>
        <v>2</v>
      </c>
      <c r="F54" s="42" t="n">
        <f aca="false">IFERROR(H54,"")</f>
        <v>595932.203389831</v>
      </c>
      <c r="G54" s="43"/>
      <c r="H54" s="30" t="n">
        <f aca="false">IFERROR(VLOOKUP("NLX414",'Đơn giá nhân công đã công bố'!B:G,6,FALSE())+VLOOKUP("NLX434",'Đơn giá nhân công đã công bố'!B:G,6,FALSE()),0)</f>
        <v>595932.203389831</v>
      </c>
    </row>
    <row r="55" customFormat="false" ht="15.75" hidden="true" customHeight="false" outlineLevel="0" collapsed="false">
      <c r="A55" s="40" t="s">
        <v>128</v>
      </c>
      <c r="B55" s="40" t="s">
        <v>129</v>
      </c>
      <c r="C55" s="41"/>
      <c r="D55" s="41"/>
      <c r="E55" s="41" t="n">
        <v>1</v>
      </c>
      <c r="F55" s="42" t="n">
        <f aca="false">IFERROR(VLOOKUP(A55,'Đơn giá nhân công đã công bố'!B:G,6,FALSE()),"")</f>
        <v>0</v>
      </c>
      <c r="G55" s="43" t="n">
        <f aca="false">F55</f>
        <v>0</v>
      </c>
    </row>
    <row r="56" customFormat="false" ht="15.75" hidden="true" customHeight="false" outlineLevel="0" collapsed="false">
      <c r="A56" s="40" t="s">
        <v>130</v>
      </c>
      <c r="B56" s="40" t="s">
        <v>131</v>
      </c>
      <c r="C56" s="41"/>
      <c r="D56" s="41"/>
      <c r="E56" s="41" t="n">
        <v>1</v>
      </c>
      <c r="F56" s="42" t="n">
        <f aca="false">IFERROR(VLOOKUP(A56,'Đơn giá nhân công đã công bố'!B:G,6,FALSE()),"")</f>
        <v>0</v>
      </c>
      <c r="G56" s="43" t="n">
        <f aca="false">F56</f>
        <v>0</v>
      </c>
    </row>
    <row r="57" customFormat="false" ht="15.75" hidden="true" customHeight="false" outlineLevel="0" collapsed="false">
      <c r="A57" s="40" t="s">
        <v>132</v>
      </c>
      <c r="B57" s="40" t="s">
        <v>133</v>
      </c>
      <c r="C57" s="41"/>
      <c r="D57" s="41"/>
      <c r="E57" s="41" t="n">
        <v>1</v>
      </c>
      <c r="F57" s="42" t="n">
        <f aca="false">IFERROR(VLOOKUP(A57,'Đơn giá nhân công đã công bố'!B:G,6,FALSE()),"")</f>
        <v>0</v>
      </c>
      <c r="G57" s="43" t="n">
        <f aca="false">F57</f>
        <v>0</v>
      </c>
    </row>
    <row r="58" s="68" customFormat="true" ht="15.75" hidden="true" customHeight="false" outlineLevel="0" collapsed="false">
      <c r="A58" s="64" t="s">
        <v>134</v>
      </c>
      <c r="B58" s="64" t="s">
        <v>135</v>
      </c>
      <c r="C58" s="65"/>
      <c r="D58" s="65"/>
      <c r="E58" s="65" t="n">
        <v>1</v>
      </c>
      <c r="F58" s="66" t="n">
        <f aca="false">IFERROR(VLOOKUP(A58,'Đơn giá nhân công đã công bố'!B:G,6,FALSE()),"")</f>
        <v>0</v>
      </c>
      <c r="G58" s="67" t="n">
        <f aca="false">F58</f>
        <v>0</v>
      </c>
      <c r="H58" s="75"/>
    </row>
    <row r="59" s="68" customFormat="true" ht="15.75" hidden="true" customHeight="false" outlineLevel="0" collapsed="false">
      <c r="A59" s="64" t="s">
        <v>136</v>
      </c>
      <c r="B59" s="64" t="s">
        <v>137</v>
      </c>
      <c r="C59" s="65"/>
      <c r="D59" s="65"/>
      <c r="E59" s="65" t="n">
        <v>1</v>
      </c>
      <c r="F59" s="66" t="n">
        <f aca="false">IFERROR(VLOOKUP(A59,'Đơn giá nhân công đã công bố'!B:G,6,FALSE()),"")</f>
        <v>0</v>
      </c>
      <c r="G59" s="67" t="n">
        <f aca="false">F59</f>
        <v>0</v>
      </c>
      <c r="H59" s="75"/>
    </row>
    <row r="60" s="68" customFormat="true" ht="15.75" hidden="true" customHeight="false" outlineLevel="0" collapsed="false">
      <c r="A60" s="64" t="s">
        <v>138</v>
      </c>
      <c r="B60" s="64" t="s">
        <v>139</v>
      </c>
      <c r="C60" s="65"/>
      <c r="D60" s="65"/>
      <c r="E60" s="65" t="n">
        <v>1</v>
      </c>
      <c r="F60" s="66" t="n">
        <f aca="false">IFERROR(VLOOKUP(A60,'Đơn giá nhân công đã công bố'!B:G,6,FALSE()),"")</f>
        <v>0</v>
      </c>
      <c r="G60" s="67" t="n">
        <f aca="false">F60</f>
        <v>0</v>
      </c>
      <c r="H60" s="75"/>
    </row>
    <row r="61" s="68" customFormat="true" ht="15.75" hidden="true" customHeight="false" outlineLevel="0" collapsed="false">
      <c r="A61" s="64" t="s">
        <v>140</v>
      </c>
      <c r="B61" s="64" t="s">
        <v>141</v>
      </c>
      <c r="C61" s="65"/>
      <c r="D61" s="65"/>
      <c r="E61" s="65" t="n">
        <v>1</v>
      </c>
      <c r="F61" s="66" t="n">
        <f aca="false">IFERROR(VLOOKUP(A61,'Đơn giá nhân công đã công bố'!B:G,6,FALSE()),"")</f>
        <v>0</v>
      </c>
      <c r="G61" s="67" t="n">
        <f aca="false">F61</f>
        <v>0</v>
      </c>
      <c r="H61" s="75"/>
    </row>
    <row r="62" s="68" customFormat="true" ht="15.75" hidden="true" customHeight="false" outlineLevel="0" collapsed="false">
      <c r="A62" s="64" t="s">
        <v>142</v>
      </c>
      <c r="B62" s="64" t="s">
        <v>143</v>
      </c>
      <c r="C62" s="65"/>
      <c r="D62" s="65"/>
      <c r="E62" s="65" t="n">
        <v>1</v>
      </c>
      <c r="F62" s="66" t="n">
        <f aca="false">IFERROR(VLOOKUP(A62,'Đơn giá nhân công đã công bố'!B:G,6,FALSE()),"")</f>
        <v>0</v>
      </c>
      <c r="G62" s="67" t="n">
        <f aca="false">F62</f>
        <v>0</v>
      </c>
      <c r="H62" s="75"/>
    </row>
    <row r="63" s="68" customFormat="true" ht="15.75" hidden="true" customHeight="false" outlineLevel="0" collapsed="false">
      <c r="A63" s="64" t="s">
        <v>144</v>
      </c>
      <c r="B63" s="64" t="s">
        <v>145</v>
      </c>
      <c r="C63" s="65"/>
      <c r="D63" s="65"/>
      <c r="E63" s="65" t="n">
        <v>1</v>
      </c>
      <c r="F63" s="66" t="n">
        <f aca="false">IFERROR(VLOOKUP(A63,'Đơn giá nhân công đã công bố'!B:G,6,FALSE()),"")</f>
        <v>0</v>
      </c>
      <c r="G63" s="67" t="n">
        <f aca="false">F63</f>
        <v>0</v>
      </c>
      <c r="H63" s="75"/>
    </row>
    <row r="64" s="68" customFormat="true" ht="15.75" hidden="true" customHeight="false" outlineLevel="0" collapsed="false">
      <c r="A64" s="64" t="s">
        <v>146</v>
      </c>
      <c r="B64" s="64" t="s">
        <v>147</v>
      </c>
      <c r="C64" s="65"/>
      <c r="D64" s="65"/>
      <c r="E64" s="65" t="n">
        <v>1</v>
      </c>
      <c r="F64" s="66" t="n">
        <f aca="false">IFERROR(VLOOKUP(A64,'Đơn giá nhân công đã công bố'!B:G,6,FALSE()),"")</f>
        <v>0</v>
      </c>
      <c r="G64" s="67" t="n">
        <f aca="false">F64</f>
        <v>0</v>
      </c>
      <c r="H64" s="75"/>
    </row>
    <row r="65" s="68" customFormat="true" ht="15.75" hidden="true" customHeight="false" outlineLevel="0" collapsed="false">
      <c r="A65" s="64" t="s">
        <v>148</v>
      </c>
      <c r="B65" s="64" t="s">
        <v>149</v>
      </c>
      <c r="C65" s="65"/>
      <c r="D65" s="65"/>
      <c r="E65" s="65" t="n">
        <v>1</v>
      </c>
      <c r="F65" s="66" t="n">
        <f aca="false">IFERROR(VLOOKUP(A65,'Đơn giá nhân công đã công bố'!B:G,6,FALSE()),"")</f>
        <v>0</v>
      </c>
      <c r="G65" s="67" t="n">
        <f aca="false">F65</f>
        <v>0</v>
      </c>
      <c r="H65" s="75"/>
    </row>
    <row r="66" s="68" customFormat="true" ht="15.75" hidden="true" customHeight="false" outlineLevel="0" collapsed="false">
      <c r="A66" s="64" t="s">
        <v>150</v>
      </c>
      <c r="B66" s="64" t="s">
        <v>151</v>
      </c>
      <c r="C66" s="65"/>
      <c r="D66" s="65"/>
      <c r="E66" s="65" t="n">
        <v>1</v>
      </c>
      <c r="F66" s="66" t="n">
        <f aca="false">IFERROR(VLOOKUP(A66,'Đơn giá nhân công đã công bố'!B:G,6,FALSE()),"")</f>
        <v>0</v>
      </c>
      <c r="G66" s="67" t="n">
        <f aca="false">F66</f>
        <v>0</v>
      </c>
      <c r="H66" s="75"/>
    </row>
    <row r="67" s="68" customFormat="true" ht="15.75" hidden="true" customHeight="false" outlineLevel="0" collapsed="false">
      <c r="A67" s="64" t="s">
        <v>152</v>
      </c>
      <c r="B67" s="64" t="s">
        <v>153</v>
      </c>
      <c r="C67" s="65"/>
      <c r="D67" s="65"/>
      <c r="E67" s="65" t="n">
        <v>1</v>
      </c>
      <c r="F67" s="66" t="n">
        <f aca="false">IFERROR(VLOOKUP(A67,'Đơn giá nhân công đã công bố'!B:G,6,FALSE()),"")</f>
        <v>0</v>
      </c>
      <c r="G67" s="67" t="n">
        <f aca="false">F67</f>
        <v>0</v>
      </c>
      <c r="H67" s="75"/>
    </row>
    <row r="68" s="68" customFormat="true" ht="15.75" hidden="true" customHeight="false" outlineLevel="0" collapsed="false">
      <c r="A68" s="64" t="s">
        <v>154</v>
      </c>
      <c r="B68" s="64" t="s">
        <v>155</v>
      </c>
      <c r="C68" s="65"/>
      <c r="D68" s="65"/>
      <c r="E68" s="65" t="n">
        <v>1</v>
      </c>
      <c r="F68" s="66" t="n">
        <f aca="false">IFERROR(VLOOKUP(A68,'Đơn giá nhân công đã công bố'!B:G,6,FALSE()),"")</f>
        <v>0</v>
      </c>
      <c r="G68" s="67" t="n">
        <f aca="false">F68</f>
        <v>0</v>
      </c>
      <c r="H68" s="75"/>
    </row>
    <row r="69" s="68" customFormat="true" ht="15.75" hidden="true" customHeight="false" outlineLevel="0" collapsed="false">
      <c r="A69" s="64" t="s">
        <v>156</v>
      </c>
      <c r="B69" s="64" t="s">
        <v>157</v>
      </c>
      <c r="C69" s="65"/>
      <c r="D69" s="65"/>
      <c r="E69" s="65" t="n">
        <v>1</v>
      </c>
      <c r="F69" s="66" t="n">
        <f aca="false">IFERROR(VLOOKUP(A69,'Đơn giá nhân công đã công bố'!B:G,6,FALSE()),"")</f>
        <v>0</v>
      </c>
      <c r="G69" s="67" t="n">
        <f aca="false">F69</f>
        <v>0</v>
      </c>
      <c r="H69" s="75"/>
    </row>
    <row r="70" s="68" customFormat="true" ht="15.75" hidden="true" customHeight="false" outlineLevel="0" collapsed="false">
      <c r="A70" s="64" t="s">
        <v>158</v>
      </c>
      <c r="B70" s="64" t="s">
        <v>159</v>
      </c>
      <c r="C70" s="65"/>
      <c r="D70" s="65"/>
      <c r="E70" s="65" t="n">
        <v>1</v>
      </c>
      <c r="F70" s="66" t="n">
        <f aca="false">IFERROR(VLOOKUP(A70,'Đơn giá nhân công đã công bố'!B:G,6,FALSE()),"")</f>
        <v>0</v>
      </c>
      <c r="G70" s="67" t="n">
        <f aca="false">F70</f>
        <v>0</v>
      </c>
      <c r="H70" s="75"/>
    </row>
    <row r="71" s="68" customFormat="true" ht="15.75" hidden="true" customHeight="false" outlineLevel="0" collapsed="false">
      <c r="A71" s="64" t="s">
        <v>160</v>
      </c>
      <c r="B71" s="64" t="s">
        <v>161</v>
      </c>
      <c r="C71" s="65"/>
      <c r="D71" s="65"/>
      <c r="E71" s="65" t="n">
        <v>1</v>
      </c>
      <c r="F71" s="66" t="n">
        <f aca="false">IFERROR(VLOOKUP(A71,'Đơn giá nhân công đã công bố'!B:G,6,FALSE()),"")</f>
        <v>0</v>
      </c>
      <c r="G71" s="67" t="n">
        <f aca="false">F71</f>
        <v>0</v>
      </c>
      <c r="H71" s="75"/>
    </row>
    <row r="72" customFormat="false" ht="15.75" hidden="false" customHeight="false" outlineLevel="0" collapsed="false">
      <c r="A72" s="40" t="s">
        <v>24</v>
      </c>
      <c r="B72" s="40" t="s">
        <v>25</v>
      </c>
      <c r="C72" s="41"/>
      <c r="D72" s="41"/>
      <c r="E72" s="41" t="n">
        <v>1</v>
      </c>
      <c r="F72" s="42" t="n">
        <f aca="false">IFERROR(VLOOKUP(A72,'Đơn giá nhân công đã công bố'!B:G,6,FALSE()),"")</f>
        <v>300000</v>
      </c>
      <c r="G72" s="43" t="n">
        <f aca="false">F72</f>
        <v>300000</v>
      </c>
    </row>
    <row r="73" s="68" customFormat="true" ht="15.75" hidden="true" customHeight="false" outlineLevel="0" collapsed="false">
      <c r="A73" s="64" t="s">
        <v>26</v>
      </c>
      <c r="B73" s="64" t="s">
        <v>27</v>
      </c>
      <c r="C73" s="65"/>
      <c r="D73" s="65"/>
      <c r="E73" s="65" t="n">
        <v>1</v>
      </c>
      <c r="F73" s="66" t="n">
        <f aca="false">IFERROR(VLOOKUP(A73,'Đơn giá nhân công đã công bố'!B:G,6,FALSE()),"")</f>
        <v>0</v>
      </c>
      <c r="G73" s="67" t="n">
        <f aca="false">F73</f>
        <v>0</v>
      </c>
      <c r="H73" s="75"/>
    </row>
    <row r="74" s="68" customFormat="true" ht="15.75" hidden="true" customHeight="false" outlineLevel="0" collapsed="false">
      <c r="A74" s="64" t="s">
        <v>28</v>
      </c>
      <c r="B74" s="64" t="s">
        <v>29</v>
      </c>
      <c r="C74" s="65"/>
      <c r="D74" s="65"/>
      <c r="E74" s="65" t="n">
        <v>1</v>
      </c>
      <c r="F74" s="66" t="n">
        <f aca="false">IFERROR(VLOOKUP(A74,'Đơn giá nhân công đã công bố'!B:G,6,FALSE()),"")</f>
        <v>0</v>
      </c>
      <c r="G74" s="67" t="n">
        <f aca="false">F74</f>
        <v>0</v>
      </c>
      <c r="H74" s="75"/>
    </row>
    <row r="75" customFormat="false" ht="15.75" hidden="true" customHeight="false" outlineLevel="0" collapsed="false">
      <c r="A75" s="40" t="s">
        <v>30</v>
      </c>
      <c r="B75" s="40" t="s">
        <v>31</v>
      </c>
      <c r="C75" s="41"/>
      <c r="D75" s="41"/>
      <c r="E75" s="41" t="n">
        <v>1</v>
      </c>
      <c r="F75" s="42" t="str">
        <f aca="false">IFERROR(VLOOKUP(A75,'Đơn giá nhân công đã công bố'!B:G,6,FALSE()),"")</f>
        <v/>
      </c>
      <c r="G75" s="43" t="str">
        <f aca="false">F75</f>
        <v/>
      </c>
    </row>
    <row r="76" customFormat="false" ht="15.75" hidden="true" customHeight="false" outlineLevel="0" collapsed="false">
      <c r="A76" s="69" t="s">
        <v>32</v>
      </c>
      <c r="B76" s="69" t="s">
        <v>33</v>
      </c>
      <c r="C76" s="70"/>
      <c r="D76" s="70"/>
      <c r="E76" s="70" t="n">
        <v>1</v>
      </c>
      <c r="F76" s="42" t="str">
        <f aca="false">IFERROR(VLOOKUP(A76,'Đơn giá nhân công đã công bố'!B:G,6,FALSE()),"")</f>
        <v/>
      </c>
      <c r="G76" s="71" t="str">
        <f aca="false">F76</f>
        <v/>
      </c>
    </row>
  </sheetData>
  <printOptions headings="false" gridLines="false" gridLinesSet="true" horizontalCentered="tru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6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N14" activeCellId="0" sqref="N14"/>
    </sheetView>
  </sheetViews>
  <sheetFormatPr defaultColWidth="9.00390625" defaultRowHeight="15.75" customHeight="false" zeroHeight="false" outlineLevelRow="0" outlineLevelCol="0"/>
  <cols>
    <col collapsed="false" customWidth="false" hidden="true" outlineLevel="0" max="1" min="1" style="1" width="9"/>
    <col collapsed="false" customWidth="true" hidden="false" outlineLevel="0" max="2" min="2" style="1" width="14.38"/>
    <col collapsed="false" customWidth="true" hidden="false" outlineLevel="0" max="3" min="3" style="29" width="10.13"/>
    <col collapsed="false" customWidth="true" hidden="false" outlineLevel="0" max="4" min="4" style="29" width="9.75"/>
    <col collapsed="false" customWidth="true" hidden="false" outlineLevel="0" max="5" min="5" style="29" width="8.5"/>
    <col collapsed="false" customWidth="true" hidden="false" outlineLevel="0" max="6" min="6" style="30" width="11.12"/>
    <col collapsed="false" customWidth="true" hidden="false" outlineLevel="0" max="7" min="7" style="31" width="11.25"/>
    <col collapsed="false" customWidth="true" hidden="true" outlineLevel="0" max="8" min="8" style="30" width="1.51"/>
    <col collapsed="false" customWidth="true" hidden="false" outlineLevel="0" max="9" min="9" style="1" width="21"/>
    <col collapsed="false" customWidth="false" hidden="false" outlineLevel="0" max="16384" min="10" style="1" width="9"/>
  </cols>
  <sheetData>
    <row r="1" s="34" customFormat="true" ht="521.6" hidden="false" customHeight="false" outlineLevel="0" collapsed="false">
      <c r="A1" s="32" t="s">
        <v>34</v>
      </c>
      <c r="B1" s="32" t="s">
        <v>3</v>
      </c>
      <c r="C1" s="32" t="s">
        <v>35</v>
      </c>
      <c r="D1" s="32" t="s">
        <v>36</v>
      </c>
      <c r="E1" s="32" t="s">
        <v>37</v>
      </c>
      <c r="F1" s="33" t="str">
        <f aca="false">'Đơn giá NC 2026'!H5</f>
        <v>Vùng IV</v>
      </c>
      <c r="G1" s="33" t="str">
        <f aca="false">'Đơn giá NC 2026'!H5</f>
        <v>Vùng IV</v>
      </c>
      <c r="H1" s="72" t="s">
        <v>38</v>
      </c>
    </row>
    <row r="2" s="39" customFormat="true" ht="15.75" hidden="false" customHeight="false" outlineLevel="0" collapsed="false">
      <c r="A2" s="35" t="s">
        <v>11</v>
      </c>
      <c r="B2" s="35" t="s">
        <v>12</v>
      </c>
      <c r="C2" s="36"/>
      <c r="D2" s="36"/>
      <c r="E2" s="36"/>
      <c r="F2" s="37"/>
      <c r="G2" s="38" t="n">
        <f aca="false">IFERROR(ROUND(SUMPRODUCT(E3:E8,F3:F8)/SUM(E3:E8),0),"")</f>
        <v>235020</v>
      </c>
      <c r="H2" s="73"/>
    </row>
    <row r="3" customFormat="false" ht="15.75" hidden="false" customHeight="false" outlineLevel="0" collapsed="false">
      <c r="A3" s="40" t="s">
        <v>39</v>
      </c>
      <c r="B3" s="40" t="s">
        <v>40</v>
      </c>
      <c r="C3" s="41" t="s">
        <v>41</v>
      </c>
      <c r="D3" s="41" t="s">
        <v>42</v>
      </c>
      <c r="E3" s="41" t="n">
        <v>1</v>
      </c>
      <c r="F3" s="42" t="n">
        <f aca="false">IFERROR(VLOOKUP(A3,'Đơn giá nhân công đã công bố'!B:H,7,FALSE()),"")</f>
        <v>235019.736842105</v>
      </c>
      <c r="G3" s="43"/>
    </row>
    <row r="4" customFormat="false" ht="15.75" hidden="false" customHeight="false" outlineLevel="0" collapsed="false">
      <c r="A4" s="40" t="s">
        <v>39</v>
      </c>
      <c r="B4" s="40" t="s">
        <v>40</v>
      </c>
      <c r="C4" s="41" t="s">
        <v>43</v>
      </c>
      <c r="D4" s="41" t="s">
        <v>42</v>
      </c>
      <c r="E4" s="41" t="n">
        <v>1</v>
      </c>
      <c r="F4" s="42" t="n">
        <f aca="false">IFERROR(VLOOKUP(A4,'Đơn giá nhân công đã công bố'!B:H,7,FALSE()),"")</f>
        <v>235019.736842105</v>
      </c>
      <c r="G4" s="43"/>
    </row>
    <row r="5" customFormat="false" ht="15.75" hidden="false" customHeight="false" outlineLevel="0" collapsed="false">
      <c r="A5" s="40" t="s">
        <v>39</v>
      </c>
      <c r="B5" s="40" t="s">
        <v>40</v>
      </c>
      <c r="C5" s="41" t="s">
        <v>44</v>
      </c>
      <c r="D5" s="41" t="s">
        <v>42</v>
      </c>
      <c r="E5" s="41" t="n">
        <v>1</v>
      </c>
      <c r="F5" s="42" t="n">
        <f aca="false">IFERROR(VLOOKUP(A5,'Đơn giá nhân công đã công bố'!B:H,7,FALSE()),"")</f>
        <v>235019.736842105</v>
      </c>
      <c r="G5" s="43"/>
    </row>
    <row r="6" customFormat="false" ht="15.75" hidden="false" customHeight="false" outlineLevel="0" collapsed="false">
      <c r="A6" s="40" t="s">
        <v>39</v>
      </c>
      <c r="B6" s="40" t="s">
        <v>40</v>
      </c>
      <c r="C6" s="41" t="s">
        <v>45</v>
      </c>
      <c r="D6" s="41" t="s">
        <v>42</v>
      </c>
      <c r="E6" s="41" t="n">
        <v>1</v>
      </c>
      <c r="F6" s="42" t="n">
        <f aca="false">IFERROR(VLOOKUP(A6,'Đơn giá nhân công đã công bố'!B:H,7,FALSE()),"")</f>
        <v>235019.736842105</v>
      </c>
      <c r="G6" s="43"/>
    </row>
    <row r="7" customFormat="false" ht="15.75" hidden="false" customHeight="false" outlineLevel="0" collapsed="false">
      <c r="A7" s="40" t="s">
        <v>39</v>
      </c>
      <c r="B7" s="40" t="s">
        <v>40</v>
      </c>
      <c r="C7" s="41" t="s">
        <v>45</v>
      </c>
      <c r="D7" s="41" t="s">
        <v>42</v>
      </c>
      <c r="E7" s="41" t="n">
        <v>1</v>
      </c>
      <c r="F7" s="42" t="n">
        <f aca="false">IFERROR(VLOOKUP(A7,'Đơn giá nhân công đã công bố'!B:H,7,FALSE()),"")</f>
        <v>235019.736842105</v>
      </c>
      <c r="G7" s="43"/>
    </row>
    <row r="8" customFormat="false" ht="15.75" hidden="false" customHeight="false" outlineLevel="0" collapsed="false">
      <c r="A8" s="40" t="s">
        <v>39</v>
      </c>
      <c r="B8" s="40" t="s">
        <v>40</v>
      </c>
      <c r="C8" s="41" t="s">
        <v>46</v>
      </c>
      <c r="D8" s="41" t="s">
        <v>42</v>
      </c>
      <c r="E8" s="41" t="n">
        <v>1</v>
      </c>
      <c r="F8" s="42" t="n">
        <f aca="false">IFERROR(VLOOKUP(A8,'Đơn giá nhân công đã công bố'!B:H,7,FALSE()),"")</f>
        <v>235019.736842105</v>
      </c>
      <c r="G8" s="43"/>
    </row>
    <row r="9" s="39" customFormat="true" ht="15.75" hidden="false" customHeight="false" outlineLevel="0" collapsed="false">
      <c r="A9" s="35" t="s">
        <v>14</v>
      </c>
      <c r="B9" s="35" t="s">
        <v>15</v>
      </c>
      <c r="C9" s="36"/>
      <c r="D9" s="36"/>
      <c r="E9" s="36"/>
      <c r="F9" s="42" t="str">
        <f aca="false">IFERROR(VLOOKUP(A9,'Đơn giá nhân công đã công bố'!B:H,7,FALSE()),"")</f>
        <v/>
      </c>
      <c r="G9" s="38" t="n">
        <f aca="false">IFERROR(ROUND(SUMPRODUCT(E10:E18,F10:F18)/SUM(E10:E18),0),"")</f>
        <v>281963</v>
      </c>
      <c r="H9" s="73"/>
    </row>
    <row r="10" customFormat="false" ht="15.75" hidden="false" customHeight="false" outlineLevel="0" collapsed="false">
      <c r="A10" s="40" t="s">
        <v>47</v>
      </c>
      <c r="B10" s="40" t="s">
        <v>48</v>
      </c>
      <c r="C10" s="41" t="s">
        <v>49</v>
      </c>
      <c r="D10" s="41" t="s">
        <v>50</v>
      </c>
      <c r="E10" s="41" t="n">
        <v>1</v>
      </c>
      <c r="F10" s="42" t="n">
        <f aca="false">IFERROR(VLOOKUP(A10,'Đơn giá nhân công đã công bố'!B:H,7,FALSE()),"")</f>
        <v>278000</v>
      </c>
      <c r="G10" s="43"/>
    </row>
    <row r="11" s="78" customFormat="true" ht="18.75" hidden="false" customHeight="true" outlineLevel="0" collapsed="false">
      <c r="A11" s="76" t="s">
        <v>47</v>
      </c>
      <c r="B11" s="76" t="s">
        <v>48</v>
      </c>
      <c r="C11" s="77" t="s">
        <v>51</v>
      </c>
      <c r="D11" s="77" t="s">
        <v>50</v>
      </c>
      <c r="E11" s="77" t="n">
        <v>1</v>
      </c>
      <c r="F11" s="42" t="n">
        <f aca="false">IFERROR(VLOOKUP(A11,'Đơn giá nhân công đã công bố'!B:H,7,FALSE()),"")</f>
        <v>278000</v>
      </c>
      <c r="G11" s="43"/>
    </row>
    <row r="12" s="78" customFormat="true" ht="18.75" hidden="false" customHeight="true" outlineLevel="0" collapsed="false">
      <c r="A12" s="76" t="s">
        <v>53</v>
      </c>
      <c r="B12" s="76" t="s">
        <v>48</v>
      </c>
      <c r="C12" s="77" t="s">
        <v>54</v>
      </c>
      <c r="D12" s="77" t="s">
        <v>42</v>
      </c>
      <c r="E12" s="77"/>
      <c r="F12" s="42"/>
      <c r="G12" s="43"/>
    </row>
    <row r="13" s="78" customFormat="true" ht="18.75" hidden="false" customHeight="true" outlineLevel="0" collapsed="false">
      <c r="A13" s="76" t="s">
        <v>47</v>
      </c>
      <c r="B13" s="76" t="s">
        <v>48</v>
      </c>
      <c r="C13" s="77" t="s">
        <v>57</v>
      </c>
      <c r="D13" s="77" t="s">
        <v>50</v>
      </c>
      <c r="E13" s="77" t="n">
        <v>1</v>
      </c>
      <c r="F13" s="42" t="n">
        <f aca="false">IFERROR(VLOOKUP(A13,'Đơn giá nhân công đã công bố'!B:H,7,FALSE()),"")</f>
        <v>278000</v>
      </c>
      <c r="G13" s="43"/>
    </row>
    <row r="14" s="78" customFormat="true" ht="18.75" hidden="false" customHeight="true" outlineLevel="0" collapsed="false">
      <c r="A14" s="76" t="s">
        <v>47</v>
      </c>
      <c r="B14" s="76" t="s">
        <v>48</v>
      </c>
      <c r="C14" s="77" t="s">
        <v>59</v>
      </c>
      <c r="D14" s="77" t="s">
        <v>50</v>
      </c>
      <c r="E14" s="77"/>
      <c r="F14" s="42"/>
      <c r="G14" s="43"/>
    </row>
    <row r="15" s="78" customFormat="true" ht="18.75" hidden="false" customHeight="true" outlineLevel="0" collapsed="false">
      <c r="A15" s="76" t="s">
        <v>61</v>
      </c>
      <c r="B15" s="76" t="s">
        <v>48</v>
      </c>
      <c r="C15" s="77" t="s">
        <v>62</v>
      </c>
      <c r="D15" s="77" t="s">
        <v>63</v>
      </c>
      <c r="E15" s="77" t="n">
        <v>1</v>
      </c>
      <c r="F15" s="42" t="n">
        <f aca="false">IFERROR(VLOOKUP(A15,'Đơn giá nhân công đã công bố'!B:H,7,FALSE()),"")</f>
        <v>301776.315789474</v>
      </c>
      <c r="G15" s="43"/>
    </row>
    <row r="16" s="78" customFormat="true" ht="18.75" hidden="false" customHeight="true" outlineLevel="0" collapsed="false">
      <c r="A16" s="76" t="s">
        <v>61</v>
      </c>
      <c r="B16" s="76" t="s">
        <v>48</v>
      </c>
      <c r="C16" s="77" t="s">
        <v>65</v>
      </c>
      <c r="D16" s="77" t="s">
        <v>63</v>
      </c>
      <c r="E16" s="77"/>
      <c r="F16" s="42"/>
      <c r="G16" s="43"/>
    </row>
    <row r="17" customFormat="false" ht="15.75" hidden="false" customHeight="false" outlineLevel="0" collapsed="false">
      <c r="A17" s="40" t="s">
        <v>47</v>
      </c>
      <c r="B17" s="40" t="s">
        <v>48</v>
      </c>
      <c r="C17" s="41" t="s">
        <v>68</v>
      </c>
      <c r="D17" s="41" t="s">
        <v>50</v>
      </c>
      <c r="E17" s="41" t="n">
        <v>1</v>
      </c>
      <c r="F17" s="42" t="n">
        <f aca="false">IFERROR(VLOOKUP(A17,'Đơn giá nhân công đã công bố'!B:H,7,FALSE()),"")</f>
        <v>278000</v>
      </c>
      <c r="G17" s="43"/>
    </row>
    <row r="18" customFormat="false" ht="15.75" hidden="false" customHeight="false" outlineLevel="0" collapsed="false">
      <c r="A18" s="40" t="s">
        <v>47</v>
      </c>
      <c r="B18" s="40" t="s">
        <v>48</v>
      </c>
      <c r="C18" s="41" t="s">
        <v>69</v>
      </c>
      <c r="D18" s="41" t="s">
        <v>50</v>
      </c>
      <c r="E18" s="41" t="n">
        <v>1</v>
      </c>
      <c r="F18" s="42" t="n">
        <f aca="false">IFERROR(VLOOKUP(A18,'Đơn giá nhân công đã công bố'!B:H,7,FALSE()),"")</f>
        <v>278000</v>
      </c>
      <c r="G18" s="43"/>
    </row>
    <row r="19" s="39" customFormat="true" ht="15.75" hidden="false" customHeight="false" outlineLevel="0" collapsed="false">
      <c r="A19" s="35" t="s">
        <v>16</v>
      </c>
      <c r="B19" s="35" t="s">
        <v>17</v>
      </c>
      <c r="C19" s="36"/>
      <c r="D19" s="36"/>
      <c r="E19" s="36"/>
      <c r="F19" s="42" t="str">
        <f aca="false">IFERROR(VLOOKUP(A19,'Đơn giá nhân công đã công bố'!B:H,7,FALSE()),"")</f>
        <v/>
      </c>
      <c r="G19" s="38" t="n">
        <f aca="false">IFERROR(ROUND(SUMPRODUCT(E20:E28,F20:F28)/SUM(E20:E28),0),"")</f>
        <v>291542</v>
      </c>
      <c r="H19" s="73"/>
    </row>
    <row r="20" customFormat="false" ht="15.75" hidden="false" customHeight="false" outlineLevel="0" collapsed="false">
      <c r="A20" s="40" t="s">
        <v>61</v>
      </c>
      <c r="B20" s="40" t="s">
        <v>70</v>
      </c>
      <c r="C20" s="41" t="s">
        <v>71</v>
      </c>
      <c r="D20" s="41" t="s">
        <v>63</v>
      </c>
      <c r="E20" s="41" t="n">
        <v>1</v>
      </c>
      <c r="F20" s="42" t="n">
        <f aca="false">IFERROR(VLOOKUP(A20,'Đơn giá nhân công đã công bố'!B:H,7,FALSE()),"")</f>
        <v>301776.315789474</v>
      </c>
      <c r="G20" s="43"/>
    </row>
    <row r="21" customFormat="false" ht="15.75" hidden="false" customHeight="false" outlineLevel="0" collapsed="false">
      <c r="A21" s="40" t="s">
        <v>61</v>
      </c>
      <c r="B21" s="40" t="s">
        <v>70</v>
      </c>
      <c r="C21" s="41" t="s">
        <v>71</v>
      </c>
      <c r="D21" s="41" t="s">
        <v>63</v>
      </c>
      <c r="E21" s="41" t="n">
        <v>1</v>
      </c>
      <c r="F21" s="42" t="n">
        <f aca="false">IFERROR(VLOOKUP(A21,'Đơn giá nhân công đã công bố'!B:H,7,FALSE()),"")</f>
        <v>301776.315789474</v>
      </c>
      <c r="G21" s="43"/>
    </row>
    <row r="22" customFormat="false" ht="15.75" hidden="false" customHeight="false" outlineLevel="0" collapsed="false">
      <c r="A22" s="40" t="s">
        <v>47</v>
      </c>
      <c r="B22" s="40" t="s">
        <v>70</v>
      </c>
      <c r="C22" s="41" t="s">
        <v>72</v>
      </c>
      <c r="D22" s="41" t="s">
        <v>50</v>
      </c>
      <c r="E22" s="41" t="n">
        <v>1</v>
      </c>
      <c r="F22" s="42" t="n">
        <f aca="false">IFERROR(VLOOKUP(A22,'Đơn giá nhân công đã công bố'!B:H,7,FALSE()),"")</f>
        <v>278000</v>
      </c>
      <c r="G22" s="43"/>
    </row>
    <row r="23" customFormat="false" ht="15.75" hidden="false" customHeight="false" outlineLevel="0" collapsed="false">
      <c r="A23" s="40" t="s">
        <v>61</v>
      </c>
      <c r="B23" s="40" t="s">
        <v>70</v>
      </c>
      <c r="C23" s="41" t="s">
        <v>73</v>
      </c>
      <c r="D23" s="41" t="s">
        <v>63</v>
      </c>
      <c r="E23" s="41" t="n">
        <v>1</v>
      </c>
      <c r="F23" s="42" t="n">
        <f aca="false">IFERROR(VLOOKUP(A23,'Đơn giá nhân công đã công bố'!B:H,7,FALSE()),"")</f>
        <v>301776.315789474</v>
      </c>
      <c r="G23" s="43"/>
    </row>
    <row r="24" customFormat="false" ht="15.75" hidden="false" customHeight="false" outlineLevel="0" collapsed="false">
      <c r="A24" s="40" t="s">
        <v>61</v>
      </c>
      <c r="B24" s="40" t="s">
        <v>70</v>
      </c>
      <c r="C24" s="41" t="s">
        <v>74</v>
      </c>
      <c r="D24" s="41" t="s">
        <v>63</v>
      </c>
      <c r="E24" s="41" t="n">
        <v>1</v>
      </c>
      <c r="F24" s="42" t="n">
        <f aca="false">IFERROR(VLOOKUP(A24,'Đơn giá nhân công đã công bố'!B:H,7,FALSE()),"")</f>
        <v>301776.315789474</v>
      </c>
      <c r="G24" s="43"/>
    </row>
    <row r="25" customFormat="false" ht="15.75" hidden="false" customHeight="false" outlineLevel="0" collapsed="false">
      <c r="A25" s="40" t="s">
        <v>61</v>
      </c>
      <c r="B25" s="40" t="s">
        <v>70</v>
      </c>
      <c r="C25" s="41" t="s">
        <v>75</v>
      </c>
      <c r="D25" s="41" t="s">
        <v>63</v>
      </c>
      <c r="E25" s="41" t="n">
        <v>1</v>
      </c>
      <c r="F25" s="42" t="n">
        <f aca="false">IFERROR(VLOOKUP(A25,'Đơn giá nhân công đã công bố'!B:H,7,FALSE()),"")</f>
        <v>301776.315789474</v>
      </c>
      <c r="G25" s="43"/>
    </row>
    <row r="26" customFormat="false" ht="15.75" hidden="false" customHeight="false" outlineLevel="0" collapsed="false">
      <c r="A26" s="40" t="s">
        <v>76</v>
      </c>
      <c r="B26" s="40" t="s">
        <v>70</v>
      </c>
      <c r="C26" s="41" t="s">
        <v>77</v>
      </c>
      <c r="D26" s="41" t="s">
        <v>50</v>
      </c>
      <c r="E26" s="41" t="n">
        <v>1</v>
      </c>
      <c r="F26" s="42" t="n">
        <f aca="false">IFERROR(VLOOKUP(A26,'Đơn giá nhân công đã công bố'!B:H,7,FALSE()),"")</f>
        <v>279000</v>
      </c>
      <c r="G26" s="43"/>
    </row>
    <row r="27" customFormat="false" ht="15.75" hidden="false" customHeight="false" outlineLevel="0" collapsed="false">
      <c r="A27" s="40" t="s">
        <v>76</v>
      </c>
      <c r="B27" s="40" t="s">
        <v>70</v>
      </c>
      <c r="C27" s="41" t="s">
        <v>78</v>
      </c>
      <c r="D27" s="41" t="s">
        <v>50</v>
      </c>
      <c r="E27" s="41" t="n">
        <v>1</v>
      </c>
      <c r="F27" s="42" t="n">
        <f aca="false">IFERROR(VLOOKUP(A27,'Đơn giá nhân công đã công bố'!B:H,7,FALSE()),"")</f>
        <v>279000</v>
      </c>
      <c r="G27" s="43"/>
    </row>
    <row r="28" customFormat="false" ht="15.75" hidden="false" customHeight="false" outlineLevel="0" collapsed="false">
      <c r="A28" s="40" t="s">
        <v>76</v>
      </c>
      <c r="B28" s="40" t="s">
        <v>70</v>
      </c>
      <c r="C28" s="41" t="s">
        <v>79</v>
      </c>
      <c r="D28" s="41" t="s">
        <v>50</v>
      </c>
      <c r="E28" s="41" t="n">
        <v>1</v>
      </c>
      <c r="F28" s="42" t="n">
        <f aca="false">IFERROR(VLOOKUP(A28,'Đơn giá nhân công đã công bố'!B:H,7,FALSE()),"")</f>
        <v>279000</v>
      </c>
      <c r="G28" s="43"/>
    </row>
    <row r="29" s="39" customFormat="true" ht="15.75" hidden="false" customHeight="false" outlineLevel="0" collapsed="false">
      <c r="A29" s="35" t="s">
        <v>18</v>
      </c>
      <c r="B29" s="35" t="s">
        <v>19</v>
      </c>
      <c r="C29" s="36"/>
      <c r="D29" s="36"/>
      <c r="E29" s="36"/>
      <c r="F29" s="42" t="str">
        <f aca="false">IFERROR(VLOOKUP(A29,'Đơn giá nhân công đã công bố'!B:H,7,FALSE()),"")</f>
        <v/>
      </c>
      <c r="G29" s="38" t="n">
        <f aca="false">IFERROR(ROUND(SUMPRODUCT(E30:E38,F30:F38)/SUM(E30:E38),0),"")</f>
        <v>314691</v>
      </c>
      <c r="H29" s="73"/>
    </row>
    <row r="30" customFormat="false" ht="15.75" hidden="false" customHeight="false" outlineLevel="0" collapsed="false">
      <c r="A30" s="40" t="s">
        <v>80</v>
      </c>
      <c r="B30" s="40" t="s">
        <v>81</v>
      </c>
      <c r="C30" s="41" t="s">
        <v>82</v>
      </c>
      <c r="D30" s="41" t="s">
        <v>63</v>
      </c>
      <c r="E30" s="41" t="n">
        <v>1</v>
      </c>
      <c r="F30" s="42" t="n">
        <f aca="false">IFERROR(VLOOKUP(A30,'Đơn giá nhân công đã công bố'!B:H,7,FALSE()),"")</f>
        <v>302861.842105263</v>
      </c>
      <c r="G30" s="43"/>
    </row>
    <row r="31" customFormat="false" ht="15.75" hidden="false" customHeight="false" outlineLevel="0" collapsed="false">
      <c r="A31" s="40" t="s">
        <v>80</v>
      </c>
      <c r="B31" s="40" t="s">
        <v>81</v>
      </c>
      <c r="C31" s="41" t="s">
        <v>83</v>
      </c>
      <c r="D31" s="41" t="s">
        <v>63</v>
      </c>
      <c r="E31" s="41" t="n">
        <v>1</v>
      </c>
      <c r="F31" s="42" t="n">
        <f aca="false">IFERROR(VLOOKUP(A31,'Đơn giá nhân công đã công bố'!B:H,7,FALSE()),"")</f>
        <v>302861.842105263</v>
      </c>
      <c r="G31" s="43"/>
    </row>
    <row r="32" customFormat="false" ht="15.75" hidden="false" customHeight="false" outlineLevel="0" collapsed="false">
      <c r="A32" s="40" t="s">
        <v>80</v>
      </c>
      <c r="B32" s="40" t="s">
        <v>81</v>
      </c>
      <c r="C32" s="41" t="s">
        <v>84</v>
      </c>
      <c r="D32" s="41" t="s">
        <v>63</v>
      </c>
      <c r="E32" s="41" t="n">
        <v>1</v>
      </c>
      <c r="F32" s="42" t="n">
        <f aca="false">IFERROR(VLOOKUP(A32,'Đơn giá nhân công đã công bố'!B:H,7,FALSE()),"")</f>
        <v>302861.842105263</v>
      </c>
      <c r="G32" s="43"/>
    </row>
    <row r="33" customFormat="false" ht="15.75" hidden="false" customHeight="false" outlineLevel="0" collapsed="false">
      <c r="A33" s="40" t="s">
        <v>85</v>
      </c>
      <c r="B33" s="40" t="s">
        <v>81</v>
      </c>
      <c r="C33" s="41" t="s">
        <v>86</v>
      </c>
      <c r="D33" s="41" t="s">
        <v>87</v>
      </c>
      <c r="E33" s="41" t="n">
        <v>1</v>
      </c>
      <c r="F33" s="42" t="n">
        <f aca="false">IFERROR(VLOOKUP(A33,'Đơn giá nhân công đã công bố'!B:H,7,FALSE()),"")</f>
        <v>329476.973684211</v>
      </c>
      <c r="G33" s="43"/>
    </row>
    <row r="34" customFormat="false" ht="15.75" hidden="false" customHeight="false" outlineLevel="0" collapsed="false">
      <c r="A34" s="40" t="s">
        <v>85</v>
      </c>
      <c r="B34" s="40" t="s">
        <v>81</v>
      </c>
      <c r="C34" s="41" t="s">
        <v>88</v>
      </c>
      <c r="D34" s="41" t="s">
        <v>87</v>
      </c>
      <c r="E34" s="41" t="n">
        <v>1</v>
      </c>
      <c r="F34" s="42" t="n">
        <f aca="false">IFERROR(VLOOKUP(A34,'Đơn giá nhân công đã công bố'!B:H,7,FALSE()),"")</f>
        <v>329476.973684211</v>
      </c>
      <c r="G34" s="43"/>
    </row>
    <row r="35" customFormat="false" ht="15.75" hidden="false" customHeight="false" outlineLevel="0" collapsed="false">
      <c r="A35" s="40" t="s">
        <v>85</v>
      </c>
      <c r="B35" s="40" t="s">
        <v>81</v>
      </c>
      <c r="C35" s="41" t="s">
        <v>89</v>
      </c>
      <c r="D35" s="41" t="s">
        <v>87</v>
      </c>
      <c r="E35" s="41" t="n">
        <v>1</v>
      </c>
      <c r="F35" s="42" t="n">
        <f aca="false">IFERROR(VLOOKUP(A35,'Đơn giá nhân công đã công bố'!B:H,7,FALSE()),"")</f>
        <v>329476.973684211</v>
      </c>
      <c r="G35" s="43"/>
    </row>
    <row r="36" customFormat="false" ht="15.75" hidden="false" customHeight="false" outlineLevel="0" collapsed="false">
      <c r="A36" s="40" t="s">
        <v>85</v>
      </c>
      <c r="B36" s="40" t="s">
        <v>81</v>
      </c>
      <c r="C36" s="41" t="s">
        <v>90</v>
      </c>
      <c r="D36" s="41" t="s">
        <v>87</v>
      </c>
      <c r="E36" s="41" t="n">
        <v>1</v>
      </c>
      <c r="F36" s="42" t="n">
        <f aca="false">IFERROR(VLOOKUP(A36,'Đơn giá nhân công đã công bố'!B:H,7,FALSE()),"")</f>
        <v>329476.973684211</v>
      </c>
      <c r="G36" s="43"/>
    </row>
    <row r="37" customFormat="false" ht="15.75" hidden="false" customHeight="false" outlineLevel="0" collapsed="false">
      <c r="A37" s="40" t="s">
        <v>80</v>
      </c>
      <c r="B37" s="40" t="s">
        <v>81</v>
      </c>
      <c r="C37" s="41" t="s">
        <v>91</v>
      </c>
      <c r="D37" s="41" t="s">
        <v>63</v>
      </c>
      <c r="E37" s="41" t="n">
        <v>1</v>
      </c>
      <c r="F37" s="42" t="n">
        <f aca="false">IFERROR(VLOOKUP(A37,'Đơn giá nhân công đã công bố'!B:H,7,FALSE()),"")</f>
        <v>302861.842105263</v>
      </c>
      <c r="G37" s="43"/>
    </row>
    <row r="38" customFormat="false" ht="15.75" hidden="false" customHeight="false" outlineLevel="0" collapsed="false">
      <c r="A38" s="40" t="s">
        <v>80</v>
      </c>
      <c r="B38" s="40" t="s">
        <v>81</v>
      </c>
      <c r="C38" s="41" t="s">
        <v>92</v>
      </c>
      <c r="D38" s="41" t="s">
        <v>63</v>
      </c>
      <c r="E38" s="41" t="n">
        <v>1</v>
      </c>
      <c r="F38" s="42" t="n">
        <f aca="false">IFERROR(VLOOKUP(A38,'Đơn giá nhân công đã công bố'!B:H,7,FALSE()),"")</f>
        <v>302861.842105263</v>
      </c>
      <c r="G38" s="43"/>
    </row>
    <row r="39" s="39" customFormat="true" ht="15.75" hidden="false" customHeight="false" outlineLevel="0" collapsed="false">
      <c r="A39" s="35" t="s">
        <v>20</v>
      </c>
      <c r="B39" s="35" t="s">
        <v>21</v>
      </c>
      <c r="C39" s="36"/>
      <c r="D39" s="36"/>
      <c r="E39" s="36"/>
      <c r="F39" s="37"/>
      <c r="G39" s="38" t="n">
        <f aca="false">IFERROR(ROUND(SUM(F40:F46)/SUM(E40:E46),0),"")</f>
        <v>308422</v>
      </c>
      <c r="H39" s="73"/>
    </row>
    <row r="40" customFormat="false" ht="15.75" hidden="false" customHeight="false" outlineLevel="0" collapsed="false">
      <c r="A40" s="40" t="s">
        <v>93</v>
      </c>
      <c r="B40" s="40" t="s">
        <v>94</v>
      </c>
      <c r="C40" s="41" t="s">
        <v>95</v>
      </c>
      <c r="D40" s="41" t="s">
        <v>96</v>
      </c>
      <c r="E40" s="41" t="n">
        <f aca="false">IF(A40="","",LEN(A40)-LEN(SUBSTITUTE(A40,";",""))+1)</f>
        <v>1</v>
      </c>
      <c r="F40" s="42" t="n">
        <f aca="false">IFERROR(H40,"")</f>
        <v>305032.894736842</v>
      </c>
      <c r="G40" s="43"/>
      <c r="H40" s="30" t="n">
        <f aca="false">IFERROR(VLOOKUP("N4407",'Đơn giá nhân công đã công bố'!B:H,7,FALSE()),0)</f>
        <v>305032.894736842</v>
      </c>
    </row>
    <row r="41" customFormat="false" ht="15.75" hidden="false" customHeight="false" outlineLevel="0" collapsed="false">
      <c r="A41" s="40" t="s">
        <v>97</v>
      </c>
      <c r="B41" s="40" t="s">
        <v>94</v>
      </c>
      <c r="C41" s="41" t="s">
        <v>98</v>
      </c>
      <c r="D41" s="41" t="s">
        <v>99</v>
      </c>
      <c r="E41" s="41" t="n">
        <f aca="false">IF(A41="","",LEN(A41)-LEN(SUBSTITUTE(A41,";",""))+1)</f>
        <v>2</v>
      </c>
      <c r="F41" s="42" t="n">
        <f aca="false">IFERROR(H41,"")</f>
        <v>730230.263157895</v>
      </c>
      <c r="G41" s="43"/>
      <c r="H41" s="30" t="n">
        <f aca="false">IFERROR(VLOOKUP("N4407",'Đơn giá nhân công đã công bố'!B:H,7,FALSE())+VLOOKUP("N4607",'Đơn giá nhân công đã công bố'!B:H,7,FALSE()),0)</f>
        <v>730230.263157895</v>
      </c>
    </row>
    <row r="42" customFormat="false" ht="15.75" hidden="false" customHeight="false" outlineLevel="0" collapsed="false">
      <c r="A42" s="40" t="s">
        <v>100</v>
      </c>
      <c r="B42" s="40" t="s">
        <v>94</v>
      </c>
      <c r="C42" s="41" t="s">
        <v>101</v>
      </c>
      <c r="D42" s="41" t="s">
        <v>102</v>
      </c>
      <c r="E42" s="41" t="n">
        <f aca="false">IF(A42="","",LEN(A42)-LEN(SUBSTITUTE(A42,";",""))+1)</f>
        <v>1</v>
      </c>
      <c r="F42" s="42" t="n">
        <f aca="false">IFERROR(H42,"")</f>
        <v>358644.736842105</v>
      </c>
      <c r="G42" s="43"/>
      <c r="H42" s="30" t="n">
        <f aca="false">IFERROR(VLOOKUP("N4507",'Đơn giá nhân công đã công bố'!B:H,7,FALSE()),0)</f>
        <v>358644.736842105</v>
      </c>
    </row>
    <row r="43" customFormat="false" ht="15.75" hidden="false" customHeight="false" outlineLevel="0" collapsed="false">
      <c r="A43" s="40" t="s">
        <v>103</v>
      </c>
      <c r="B43" s="40" t="s">
        <v>94</v>
      </c>
      <c r="C43" s="41" t="s">
        <v>104</v>
      </c>
      <c r="D43" s="41" t="s">
        <v>105</v>
      </c>
      <c r="E43" s="41" t="n">
        <f aca="false">IF(A43="","",LEN(A43)-LEN(SUBSTITUTE(A43,";",""))+1)</f>
        <v>3</v>
      </c>
      <c r="F43" s="42" t="n">
        <f aca="false">IFERROR(H43,"")</f>
        <v>872578.947368421</v>
      </c>
      <c r="G43" s="43"/>
      <c r="H43" s="30" t="n">
        <f aca="false">IFERROR(VLOOKUP("N4307",'Đơn giá nhân công đã công bố'!B:H,7,FALSE())+VLOOKUP("N4307",'Đơn giá nhân công đã công bố'!B:H,7,FALSE())+VLOOKUP("N4507",'Đơn giá nhân công đã công bố'!B:H,7,FALSE()),0)</f>
        <v>872578.947368421</v>
      </c>
    </row>
    <row r="44" customFormat="false" ht="15.75" hidden="false" customHeight="false" outlineLevel="0" collapsed="false">
      <c r="A44" s="40" t="s">
        <v>106</v>
      </c>
      <c r="B44" s="40" t="s">
        <v>94</v>
      </c>
      <c r="C44" s="41" t="s">
        <v>107</v>
      </c>
      <c r="D44" s="41" t="s">
        <v>108</v>
      </c>
      <c r="E44" s="41" t="n">
        <f aca="false">IF(A44="","",LEN(A44)-LEN(SUBSTITUTE(A44,";",""))+1)</f>
        <v>2</v>
      </c>
      <c r="F44" s="42" t="n">
        <f aca="false">IFERROR(H44,"")</f>
        <v>615611.842105263</v>
      </c>
      <c r="G44" s="43"/>
      <c r="H44" s="30" t="n">
        <f aca="false">IFERROR(VLOOKUP("N4307",'Đơn giá nhân công đã công bố'!B:H,7,FALSE())+VLOOKUP("N4507",'Đơn giá nhân công đã công bố'!B:H,7,FALSE()),0)</f>
        <v>615611.842105263</v>
      </c>
    </row>
    <row r="45" customFormat="false" ht="15.75" hidden="false" customHeight="false" outlineLevel="0" collapsed="false">
      <c r="A45" s="40" t="s">
        <v>109</v>
      </c>
      <c r="B45" s="40" t="s">
        <v>94</v>
      </c>
      <c r="C45" s="41" t="s">
        <v>110</v>
      </c>
      <c r="D45" s="41" t="s">
        <v>111</v>
      </c>
      <c r="E45" s="41" t="n">
        <f aca="false">IF(A45="","",LEN(A45)-LEN(SUBSTITUTE(A45,";",""))+1)</f>
        <v>2</v>
      </c>
      <c r="F45" s="42" t="n">
        <f aca="false">IFERROR(H45,"")</f>
        <v>562000</v>
      </c>
      <c r="G45" s="43"/>
      <c r="H45" s="30" t="n">
        <f aca="false">IFERROR(VLOOKUP("N4307",'Đơn giá nhân công đã công bố'!B:H,7,FALSE())+VLOOKUP("N4407",'Đơn giá nhân công đã công bố'!B:H,7,FALSE()),0)</f>
        <v>562000</v>
      </c>
    </row>
    <row r="46" customFormat="false" ht="15.75" hidden="false" customHeight="false" outlineLevel="0" collapsed="false">
      <c r="A46" s="40" t="s">
        <v>112</v>
      </c>
      <c r="B46" s="40" t="s">
        <v>94</v>
      </c>
      <c r="C46" s="41" t="s">
        <v>113</v>
      </c>
      <c r="D46" s="41" t="s">
        <v>114</v>
      </c>
      <c r="E46" s="41" t="n">
        <f aca="false">IF(A46="","",LEN(A46)-LEN(SUBSTITUTE(A46,";",""))+1)</f>
        <v>1</v>
      </c>
      <c r="F46" s="42" t="n">
        <f aca="false">IFERROR(H46,"")</f>
        <v>256967.105263158</v>
      </c>
      <c r="G46" s="43"/>
      <c r="H46" s="30" t="n">
        <f aca="false">IFERROR(VLOOKUP("N4307",'Đơn giá nhân công đã công bố'!B:H,7,FALSE()),0)</f>
        <v>256967.105263158</v>
      </c>
    </row>
    <row r="47" s="39" customFormat="true" ht="15.75" hidden="false" customHeight="false" outlineLevel="0" collapsed="false">
      <c r="A47" s="35" t="s">
        <v>22</v>
      </c>
      <c r="B47" s="35" t="s">
        <v>23</v>
      </c>
      <c r="C47" s="36"/>
      <c r="D47" s="36"/>
      <c r="E47" s="36"/>
      <c r="F47" s="37"/>
      <c r="G47" s="38" t="n">
        <f aca="false">IFERROR(ROUND(SUM(F48:F54)/SUM(E48:E54),0),"")</f>
        <v>289335</v>
      </c>
      <c r="H47" s="73"/>
    </row>
    <row r="48" customFormat="false" ht="15.75" hidden="false" customHeight="false" outlineLevel="0" collapsed="false">
      <c r="A48" s="40" t="s">
        <v>115</v>
      </c>
      <c r="B48" s="40" t="s">
        <v>23</v>
      </c>
      <c r="C48" s="41" t="s">
        <v>116</v>
      </c>
      <c r="D48" s="41" t="s">
        <v>117</v>
      </c>
      <c r="E48" s="41" t="n">
        <f aca="false">IF(A48="","",LEN(A48)-LEN(SUBSTITUTE(A48,";",""))+1)</f>
        <v>2</v>
      </c>
      <c r="F48" s="42" t="n">
        <f aca="false">IFERROR(H48,"")</f>
        <v>571525.423728814</v>
      </c>
      <c r="G48" s="43"/>
      <c r="H48" s="30" t="n">
        <f aca="false">IFERROR(VLOOKUP("NLX414",'Đơn giá nhân công đã công bố'!B:H,7,FALSE())+VLOOKUP("NLX434",'Đơn giá nhân công đã công bố'!B:H,7,FALSE()),0)</f>
        <v>571525.423728814</v>
      </c>
    </row>
    <row r="49" customFormat="false" ht="15.75" hidden="false" customHeight="false" outlineLevel="0" collapsed="false">
      <c r="A49" s="40" t="s">
        <v>115</v>
      </c>
      <c r="B49" s="40" t="s">
        <v>23</v>
      </c>
      <c r="C49" s="41" t="s">
        <v>118</v>
      </c>
      <c r="D49" s="41" t="s">
        <v>117</v>
      </c>
      <c r="E49" s="41" t="n">
        <f aca="false">IF(A49="","",LEN(A49)-LEN(SUBSTITUTE(A49,";",""))+1)</f>
        <v>2</v>
      </c>
      <c r="F49" s="42" t="n">
        <f aca="false">IFERROR(H49,"")</f>
        <v>571525.423728814</v>
      </c>
      <c r="G49" s="43"/>
      <c r="H49" s="30" t="n">
        <f aca="false">IFERROR(VLOOKUP("NLX414",'Đơn giá nhân công đã công bố'!B:H,7,FALSE())+VLOOKUP("NLX434",'Đơn giá nhân công đã công bố'!B:H,7,FALSE()),0)</f>
        <v>571525.423728814</v>
      </c>
    </row>
    <row r="50" customFormat="false" ht="15.75" hidden="false" customHeight="false" outlineLevel="0" collapsed="false">
      <c r="A50" s="40" t="s">
        <v>115</v>
      </c>
      <c r="B50" s="40" t="s">
        <v>23</v>
      </c>
      <c r="C50" s="41" t="s">
        <v>119</v>
      </c>
      <c r="D50" s="41" t="s">
        <v>117</v>
      </c>
      <c r="E50" s="41" t="n">
        <f aca="false">IF(A50="","",LEN(A50)-LEN(SUBSTITUTE(A50,";",""))+1)</f>
        <v>2</v>
      </c>
      <c r="F50" s="42" t="n">
        <f aca="false">IFERROR(H50,"")</f>
        <v>571525.423728814</v>
      </c>
      <c r="G50" s="43"/>
      <c r="H50" s="30" t="n">
        <f aca="false">IFERROR(VLOOKUP("NLX414",'Đơn giá nhân công đã công bố'!B:H,7,FALSE())+VLOOKUP("NLX434",'Đơn giá nhân công đã công bố'!B:H,7,FALSE()),0)</f>
        <v>571525.423728814</v>
      </c>
    </row>
    <row r="51" customFormat="false" ht="15.75" hidden="false" customHeight="false" outlineLevel="0" collapsed="false">
      <c r="A51" s="40" t="s">
        <v>120</v>
      </c>
      <c r="B51" s="40" t="s">
        <v>23</v>
      </c>
      <c r="C51" s="41" t="s">
        <v>121</v>
      </c>
      <c r="D51" s="41" t="s">
        <v>122</v>
      </c>
      <c r="E51" s="41" t="n">
        <f aca="false">IF(A51="","",LEN(A51)-LEN(SUBSTITUTE(A51,";",""))+1)</f>
        <v>1</v>
      </c>
      <c r="F51" s="42" t="n">
        <f aca="false">IFERROR(H51,"")</f>
        <v>281000</v>
      </c>
      <c r="G51" s="43"/>
      <c r="H51" s="30" t="n">
        <f aca="false">IFERROR(VLOOKUP("NLX424",'Đơn giá nhân công đã công bố'!B:H,7,FALSE()),0)</f>
        <v>281000</v>
      </c>
    </row>
    <row r="52" customFormat="false" ht="15.75" hidden="false" customHeight="false" outlineLevel="0" collapsed="false">
      <c r="A52" s="40" t="s">
        <v>123</v>
      </c>
      <c r="B52" s="40" t="s">
        <v>23</v>
      </c>
      <c r="C52" s="41" t="s">
        <v>124</v>
      </c>
      <c r="D52" s="41" t="s">
        <v>125</v>
      </c>
      <c r="E52" s="41" t="n">
        <f aca="false">IF(A52="","",LEN(A52)-LEN(SUBSTITUTE(A52,";",""))+1)</f>
        <v>1</v>
      </c>
      <c r="F52" s="42" t="n">
        <f aca="false">IFERROR(H52,"")</f>
        <v>333389.830508475</v>
      </c>
      <c r="G52" s="43"/>
      <c r="H52" s="30" t="n">
        <f aca="false">IFERROR(VLOOKUP("NLX434",'Đơn giá nhân công đã công bố'!B:H,7,FALSE()),0)</f>
        <v>333389.830508475</v>
      </c>
    </row>
    <row r="53" customFormat="false" ht="15.75" hidden="false" customHeight="false" outlineLevel="0" collapsed="false">
      <c r="A53" s="40" t="s">
        <v>115</v>
      </c>
      <c r="B53" s="40" t="s">
        <v>23</v>
      </c>
      <c r="C53" s="41" t="s">
        <v>126</v>
      </c>
      <c r="D53" s="41" t="s">
        <v>117</v>
      </c>
      <c r="E53" s="41" t="n">
        <f aca="false">IF(A53="","",LEN(A53)-LEN(SUBSTITUTE(A53,";",""))+1)</f>
        <v>2</v>
      </c>
      <c r="F53" s="42" t="n">
        <f aca="false">IFERROR(H53,"")</f>
        <v>571525.423728814</v>
      </c>
      <c r="G53" s="43"/>
      <c r="H53" s="30" t="n">
        <f aca="false">IFERROR(VLOOKUP("NLX414",'Đơn giá nhân công đã công bố'!B:H,7,FALSE())+VLOOKUP("NLX434",'Đơn giá nhân công đã công bố'!B:H,7,FALSE()),0)</f>
        <v>571525.423728814</v>
      </c>
    </row>
    <row r="54" customFormat="false" ht="15.75" hidden="false" customHeight="false" outlineLevel="0" collapsed="false">
      <c r="A54" s="40" t="s">
        <v>115</v>
      </c>
      <c r="B54" s="40" t="s">
        <v>23</v>
      </c>
      <c r="C54" s="41" t="s">
        <v>127</v>
      </c>
      <c r="D54" s="41" t="s">
        <v>117</v>
      </c>
      <c r="E54" s="41" t="n">
        <f aca="false">IF(A54="","",LEN(A54)-LEN(SUBSTITUTE(A54,";",""))+1)</f>
        <v>2</v>
      </c>
      <c r="F54" s="42" t="n">
        <f aca="false">IFERROR(H54,"")</f>
        <v>571525.423728814</v>
      </c>
      <c r="G54" s="43"/>
      <c r="H54" s="30" t="n">
        <f aca="false">IFERROR(VLOOKUP("NLX414",'Đơn giá nhân công đã công bố'!B:H,7,FALSE())+VLOOKUP("NLX434",'Đơn giá nhân công đã công bố'!B:H,7,FALSE()),0)</f>
        <v>571525.423728814</v>
      </c>
    </row>
    <row r="55" customFormat="false" ht="15.75" hidden="true" customHeight="false" outlineLevel="0" collapsed="false">
      <c r="A55" s="40" t="s">
        <v>128</v>
      </c>
      <c r="B55" s="40" t="s">
        <v>129</v>
      </c>
      <c r="C55" s="41"/>
      <c r="D55" s="41"/>
      <c r="E55" s="41" t="n">
        <v>1</v>
      </c>
      <c r="F55" s="42" t="n">
        <f aca="false">IFERROR(VLOOKUP(A55,'Đơn giá nhân công đã công bố'!B:H,7,FALSE()),"")</f>
        <v>0</v>
      </c>
      <c r="G55" s="43" t="n">
        <f aca="false">F55</f>
        <v>0</v>
      </c>
    </row>
    <row r="56" customFormat="false" ht="15.75" hidden="true" customHeight="false" outlineLevel="0" collapsed="false">
      <c r="A56" s="40" t="s">
        <v>130</v>
      </c>
      <c r="B56" s="40" t="s">
        <v>131</v>
      </c>
      <c r="C56" s="41"/>
      <c r="D56" s="41"/>
      <c r="E56" s="41" t="n">
        <v>1</v>
      </c>
      <c r="F56" s="42" t="n">
        <f aca="false">IFERROR(VLOOKUP(A56,'Đơn giá nhân công đã công bố'!B:H,7,FALSE()),"")</f>
        <v>0</v>
      </c>
      <c r="G56" s="43" t="n">
        <f aca="false">F56</f>
        <v>0</v>
      </c>
    </row>
    <row r="57" customFormat="false" ht="15.75" hidden="true" customHeight="false" outlineLevel="0" collapsed="false">
      <c r="A57" s="40" t="s">
        <v>132</v>
      </c>
      <c r="B57" s="40" t="s">
        <v>133</v>
      </c>
      <c r="C57" s="41"/>
      <c r="D57" s="41"/>
      <c r="E57" s="41" t="n">
        <v>1</v>
      </c>
      <c r="F57" s="42" t="n">
        <f aca="false">IFERROR(VLOOKUP(A57,'Đơn giá nhân công đã công bố'!B:H,7,FALSE()),"")</f>
        <v>0</v>
      </c>
      <c r="G57" s="43" t="n">
        <f aca="false">F57</f>
        <v>0</v>
      </c>
    </row>
    <row r="58" s="68" customFormat="true" ht="15.75" hidden="true" customHeight="false" outlineLevel="0" collapsed="false">
      <c r="A58" s="64" t="s">
        <v>134</v>
      </c>
      <c r="B58" s="64" t="s">
        <v>135</v>
      </c>
      <c r="C58" s="65"/>
      <c r="D58" s="65"/>
      <c r="E58" s="65" t="n">
        <v>1</v>
      </c>
      <c r="F58" s="66" t="n">
        <f aca="false">IFERROR(VLOOKUP(A58,'Đơn giá nhân công đã công bố'!B:H,7,FALSE()),"")</f>
        <v>0</v>
      </c>
      <c r="G58" s="67" t="n">
        <f aca="false">F58</f>
        <v>0</v>
      </c>
      <c r="H58" s="75"/>
    </row>
    <row r="59" s="68" customFormat="true" ht="15.75" hidden="true" customHeight="false" outlineLevel="0" collapsed="false">
      <c r="A59" s="64" t="s">
        <v>136</v>
      </c>
      <c r="B59" s="64" t="s">
        <v>137</v>
      </c>
      <c r="C59" s="65"/>
      <c r="D59" s="65"/>
      <c r="E59" s="65" t="n">
        <v>1</v>
      </c>
      <c r="F59" s="66" t="n">
        <f aca="false">IFERROR(VLOOKUP(A59,'Đơn giá nhân công đã công bố'!B:H,7,FALSE()),"")</f>
        <v>0</v>
      </c>
      <c r="G59" s="67" t="n">
        <f aca="false">F59</f>
        <v>0</v>
      </c>
      <c r="H59" s="75"/>
    </row>
    <row r="60" s="68" customFormat="true" ht="15.75" hidden="true" customHeight="false" outlineLevel="0" collapsed="false">
      <c r="A60" s="64" t="s">
        <v>138</v>
      </c>
      <c r="B60" s="64" t="s">
        <v>139</v>
      </c>
      <c r="C60" s="65"/>
      <c r="D60" s="65"/>
      <c r="E60" s="65" t="n">
        <v>1</v>
      </c>
      <c r="F60" s="66" t="n">
        <f aca="false">IFERROR(VLOOKUP(A60,'Đơn giá nhân công đã công bố'!B:H,7,FALSE()),"")</f>
        <v>0</v>
      </c>
      <c r="G60" s="67" t="n">
        <f aca="false">F60</f>
        <v>0</v>
      </c>
      <c r="H60" s="75"/>
    </row>
    <row r="61" s="68" customFormat="true" ht="15.75" hidden="true" customHeight="false" outlineLevel="0" collapsed="false">
      <c r="A61" s="64" t="s">
        <v>140</v>
      </c>
      <c r="B61" s="64" t="s">
        <v>141</v>
      </c>
      <c r="C61" s="65"/>
      <c r="D61" s="65"/>
      <c r="E61" s="65" t="n">
        <v>1</v>
      </c>
      <c r="F61" s="66" t="n">
        <f aca="false">IFERROR(VLOOKUP(A61,'Đơn giá nhân công đã công bố'!B:H,7,FALSE()),"")</f>
        <v>0</v>
      </c>
      <c r="G61" s="67" t="n">
        <f aca="false">F61</f>
        <v>0</v>
      </c>
      <c r="H61" s="75"/>
    </row>
    <row r="62" s="68" customFormat="true" ht="15.75" hidden="true" customHeight="false" outlineLevel="0" collapsed="false">
      <c r="A62" s="64" t="s">
        <v>142</v>
      </c>
      <c r="B62" s="64" t="s">
        <v>143</v>
      </c>
      <c r="C62" s="65"/>
      <c r="D62" s="65"/>
      <c r="E62" s="65" t="n">
        <v>1</v>
      </c>
      <c r="F62" s="66" t="n">
        <f aca="false">IFERROR(VLOOKUP(A62,'Đơn giá nhân công đã công bố'!B:H,7,FALSE()),"")</f>
        <v>0</v>
      </c>
      <c r="G62" s="67" t="n">
        <f aca="false">F62</f>
        <v>0</v>
      </c>
      <c r="H62" s="75"/>
    </row>
    <row r="63" s="68" customFormat="true" ht="15.75" hidden="true" customHeight="false" outlineLevel="0" collapsed="false">
      <c r="A63" s="64" t="s">
        <v>144</v>
      </c>
      <c r="B63" s="64" t="s">
        <v>145</v>
      </c>
      <c r="C63" s="65"/>
      <c r="D63" s="65"/>
      <c r="E63" s="65" t="n">
        <v>1</v>
      </c>
      <c r="F63" s="66" t="n">
        <f aca="false">IFERROR(VLOOKUP(A63,'Đơn giá nhân công đã công bố'!B:H,7,FALSE()),"")</f>
        <v>0</v>
      </c>
      <c r="G63" s="67" t="n">
        <f aca="false">F63</f>
        <v>0</v>
      </c>
      <c r="H63" s="75"/>
    </row>
    <row r="64" s="68" customFormat="true" ht="15.75" hidden="true" customHeight="false" outlineLevel="0" collapsed="false">
      <c r="A64" s="64" t="s">
        <v>146</v>
      </c>
      <c r="B64" s="64" t="s">
        <v>147</v>
      </c>
      <c r="C64" s="65"/>
      <c r="D64" s="65"/>
      <c r="E64" s="65" t="n">
        <v>1</v>
      </c>
      <c r="F64" s="66" t="n">
        <f aca="false">IFERROR(VLOOKUP(A64,'Đơn giá nhân công đã công bố'!B:H,7,FALSE()),"")</f>
        <v>0</v>
      </c>
      <c r="G64" s="67" t="n">
        <f aca="false">F64</f>
        <v>0</v>
      </c>
      <c r="H64" s="75"/>
    </row>
    <row r="65" s="68" customFormat="true" ht="15.75" hidden="true" customHeight="false" outlineLevel="0" collapsed="false">
      <c r="A65" s="64" t="s">
        <v>148</v>
      </c>
      <c r="B65" s="64" t="s">
        <v>149</v>
      </c>
      <c r="C65" s="65"/>
      <c r="D65" s="65"/>
      <c r="E65" s="65" t="n">
        <v>1</v>
      </c>
      <c r="F65" s="66" t="n">
        <f aca="false">IFERROR(VLOOKUP(A65,'Đơn giá nhân công đã công bố'!B:H,7,FALSE()),"")</f>
        <v>0</v>
      </c>
      <c r="G65" s="67" t="n">
        <f aca="false">F65</f>
        <v>0</v>
      </c>
      <c r="H65" s="75"/>
    </row>
    <row r="66" s="68" customFormat="true" ht="15.75" hidden="true" customHeight="false" outlineLevel="0" collapsed="false">
      <c r="A66" s="64" t="s">
        <v>150</v>
      </c>
      <c r="B66" s="64" t="s">
        <v>151</v>
      </c>
      <c r="C66" s="65"/>
      <c r="D66" s="65"/>
      <c r="E66" s="65" t="n">
        <v>1</v>
      </c>
      <c r="F66" s="66" t="n">
        <f aca="false">IFERROR(VLOOKUP(A66,'Đơn giá nhân công đã công bố'!B:H,7,FALSE()),"")</f>
        <v>0</v>
      </c>
      <c r="G66" s="67" t="n">
        <f aca="false">F66</f>
        <v>0</v>
      </c>
      <c r="H66" s="75"/>
    </row>
    <row r="67" s="68" customFormat="true" ht="15.75" hidden="true" customHeight="false" outlineLevel="0" collapsed="false">
      <c r="A67" s="64" t="s">
        <v>152</v>
      </c>
      <c r="B67" s="64" t="s">
        <v>153</v>
      </c>
      <c r="C67" s="65"/>
      <c r="D67" s="65"/>
      <c r="E67" s="65" t="n">
        <v>1</v>
      </c>
      <c r="F67" s="66" t="n">
        <f aca="false">IFERROR(VLOOKUP(A67,'Đơn giá nhân công đã công bố'!B:H,7,FALSE()),"")</f>
        <v>0</v>
      </c>
      <c r="G67" s="67" t="n">
        <f aca="false">F67</f>
        <v>0</v>
      </c>
      <c r="H67" s="75"/>
    </row>
    <row r="68" s="68" customFormat="true" ht="15.75" hidden="true" customHeight="false" outlineLevel="0" collapsed="false">
      <c r="A68" s="64" t="s">
        <v>154</v>
      </c>
      <c r="B68" s="64" t="s">
        <v>155</v>
      </c>
      <c r="C68" s="65"/>
      <c r="D68" s="65"/>
      <c r="E68" s="65" t="n">
        <v>1</v>
      </c>
      <c r="F68" s="66" t="n">
        <f aca="false">IFERROR(VLOOKUP(A68,'Đơn giá nhân công đã công bố'!B:H,7,FALSE()),"")</f>
        <v>0</v>
      </c>
      <c r="G68" s="67" t="n">
        <f aca="false">F68</f>
        <v>0</v>
      </c>
      <c r="H68" s="75"/>
    </row>
    <row r="69" s="68" customFormat="true" ht="15.75" hidden="true" customHeight="false" outlineLevel="0" collapsed="false">
      <c r="A69" s="64" t="s">
        <v>156</v>
      </c>
      <c r="B69" s="64" t="s">
        <v>157</v>
      </c>
      <c r="C69" s="65"/>
      <c r="D69" s="65"/>
      <c r="E69" s="65" t="n">
        <v>1</v>
      </c>
      <c r="F69" s="66" t="n">
        <f aca="false">IFERROR(VLOOKUP(A69,'Đơn giá nhân công đã công bố'!B:H,7,FALSE()),"")</f>
        <v>0</v>
      </c>
      <c r="G69" s="67" t="n">
        <f aca="false">F69</f>
        <v>0</v>
      </c>
      <c r="H69" s="75"/>
    </row>
    <row r="70" s="68" customFormat="true" ht="15.75" hidden="true" customHeight="false" outlineLevel="0" collapsed="false">
      <c r="A70" s="64" t="s">
        <v>158</v>
      </c>
      <c r="B70" s="64" t="s">
        <v>159</v>
      </c>
      <c r="C70" s="65"/>
      <c r="D70" s="65"/>
      <c r="E70" s="65" t="n">
        <v>1</v>
      </c>
      <c r="F70" s="66" t="n">
        <f aca="false">IFERROR(VLOOKUP(A70,'Đơn giá nhân công đã công bố'!B:H,7,FALSE()),"")</f>
        <v>0</v>
      </c>
      <c r="G70" s="67" t="n">
        <f aca="false">F70</f>
        <v>0</v>
      </c>
      <c r="H70" s="75"/>
    </row>
    <row r="71" s="68" customFormat="true" ht="15.75" hidden="true" customHeight="false" outlineLevel="0" collapsed="false">
      <c r="A71" s="64" t="s">
        <v>160</v>
      </c>
      <c r="B71" s="64" t="s">
        <v>161</v>
      </c>
      <c r="C71" s="65"/>
      <c r="D71" s="65"/>
      <c r="E71" s="65" t="n">
        <v>1</v>
      </c>
      <c r="F71" s="66" t="n">
        <f aca="false">IFERROR(VLOOKUP(A71,'Đơn giá nhân công đã công bố'!B:H,7,FALSE()),"")</f>
        <v>0</v>
      </c>
      <c r="G71" s="67" t="n">
        <f aca="false">F71</f>
        <v>0</v>
      </c>
      <c r="H71" s="75"/>
    </row>
    <row r="72" customFormat="false" ht="15.75" hidden="false" customHeight="false" outlineLevel="0" collapsed="false">
      <c r="A72" s="40" t="s">
        <v>24</v>
      </c>
      <c r="B72" s="40" t="s">
        <v>25</v>
      </c>
      <c r="C72" s="41"/>
      <c r="D72" s="41"/>
      <c r="E72" s="41" t="n">
        <v>1</v>
      </c>
      <c r="F72" s="42" t="n">
        <f aca="false">IFERROR(VLOOKUP(A72,'Đơn giá nhân công đã công bố'!B:H,7,FALSE()),"")</f>
        <v>291000</v>
      </c>
      <c r="G72" s="43" t="n">
        <f aca="false">F72</f>
        <v>291000</v>
      </c>
    </row>
    <row r="73" s="68" customFormat="true" ht="15.75" hidden="true" customHeight="false" outlineLevel="0" collapsed="false">
      <c r="A73" s="64" t="s">
        <v>26</v>
      </c>
      <c r="B73" s="64" t="s">
        <v>27</v>
      </c>
      <c r="C73" s="65"/>
      <c r="D73" s="65"/>
      <c r="E73" s="65" t="n">
        <v>1</v>
      </c>
      <c r="F73" s="66" t="n">
        <f aca="false">IFERROR(VLOOKUP(A73,'Đơn giá nhân công đã công bố'!B:H,7,FALSE()),"")</f>
        <v>0</v>
      </c>
      <c r="G73" s="67" t="n">
        <f aca="false">F73</f>
        <v>0</v>
      </c>
      <c r="H73" s="75"/>
    </row>
    <row r="74" s="68" customFormat="true" ht="15.75" hidden="true" customHeight="false" outlineLevel="0" collapsed="false">
      <c r="A74" s="64" t="s">
        <v>28</v>
      </c>
      <c r="B74" s="64" t="s">
        <v>29</v>
      </c>
      <c r="C74" s="65"/>
      <c r="D74" s="65"/>
      <c r="E74" s="65" t="n">
        <v>1</v>
      </c>
      <c r="F74" s="66" t="n">
        <f aca="false">IFERROR(VLOOKUP(A74,'Đơn giá nhân công đã công bố'!B:H,7,FALSE()),"")</f>
        <v>0</v>
      </c>
      <c r="G74" s="67" t="n">
        <f aca="false">F74</f>
        <v>0</v>
      </c>
      <c r="H74" s="75"/>
    </row>
    <row r="75" customFormat="false" ht="15.75" hidden="true" customHeight="false" outlineLevel="0" collapsed="false">
      <c r="A75" s="40" t="s">
        <v>30</v>
      </c>
      <c r="B75" s="40" t="s">
        <v>31</v>
      </c>
      <c r="C75" s="41"/>
      <c r="D75" s="41"/>
      <c r="E75" s="41" t="n">
        <v>1</v>
      </c>
      <c r="F75" s="42" t="str">
        <f aca="false">IFERROR(VLOOKUP(A75,'Đơn giá nhân công đã công bố'!B:H,7,FALSE()),"")</f>
        <v/>
      </c>
      <c r="G75" s="43" t="str">
        <f aca="false">F75</f>
        <v/>
      </c>
    </row>
    <row r="76" customFormat="false" ht="15.75" hidden="true" customHeight="false" outlineLevel="0" collapsed="false">
      <c r="A76" s="69" t="s">
        <v>32</v>
      </c>
      <c r="B76" s="69" t="s">
        <v>33</v>
      </c>
      <c r="C76" s="70"/>
      <c r="D76" s="70"/>
      <c r="E76" s="70" t="n">
        <v>1</v>
      </c>
      <c r="F76" s="42" t="str">
        <f aca="false">IFERROR(VLOOKUP(A76,'Đơn giá nhân công đã công bố'!B:H,7,FALSE()),"")</f>
        <v/>
      </c>
      <c r="G76" s="71" t="str">
        <f aca="false">F76</f>
        <v/>
      </c>
    </row>
  </sheetData>
  <printOptions headings="false" gridLines="false" gridLinesSet="true" horizontalCentered="tru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8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N12" activeCellId="0" sqref="N12"/>
    </sheetView>
  </sheetViews>
  <sheetFormatPr defaultColWidth="9.00390625" defaultRowHeight="14.25" customHeight="false" zeroHeight="false" outlineLevelRow="0" outlineLevelCol="0"/>
  <cols>
    <col collapsed="false" customWidth="true" hidden="false" outlineLevel="0" max="1" min="1" style="79" width="7"/>
    <col collapsed="false" customWidth="true" hidden="false" outlineLevel="0" max="2" min="2" style="79" width="8.75"/>
    <col collapsed="false" customWidth="true" hidden="false" outlineLevel="0" max="3" min="3" style="79" width="35"/>
    <col collapsed="false" customWidth="true" hidden="false" outlineLevel="0" max="4" min="4" style="79" width="7.75"/>
    <col collapsed="false" customWidth="true" hidden="true" outlineLevel="0" max="6" min="5" style="79" width="10.25"/>
    <col collapsed="false" customWidth="true" hidden="false" outlineLevel="0" max="8" min="7" style="79" width="10.25"/>
    <col collapsed="false" customWidth="false" hidden="false" outlineLevel="0" max="16384" min="9" style="79" width="9"/>
  </cols>
  <sheetData>
    <row r="1" customFormat="false" ht="27.75" hidden="false" customHeight="true" outlineLevel="0" collapsed="false">
      <c r="A1" s="80" t="s">
        <v>162</v>
      </c>
      <c r="B1" s="80" t="s">
        <v>34</v>
      </c>
      <c r="C1" s="80" t="s">
        <v>163</v>
      </c>
      <c r="D1" s="80" t="s">
        <v>164</v>
      </c>
      <c r="E1" s="80" t="s">
        <v>7</v>
      </c>
      <c r="F1" s="80" t="s">
        <v>8</v>
      </c>
      <c r="G1" s="80" t="s">
        <v>9</v>
      </c>
      <c r="H1" s="80" t="s">
        <v>10</v>
      </c>
    </row>
    <row r="2" customFormat="false" ht="18" hidden="false" customHeight="true" outlineLevel="0" collapsed="false">
      <c r="A2" s="81" t="n">
        <v>1</v>
      </c>
      <c r="B2" s="82" t="s">
        <v>165</v>
      </c>
      <c r="C2" s="26" t="s">
        <v>166</v>
      </c>
      <c r="D2" s="83" t="s">
        <v>167</v>
      </c>
      <c r="E2" s="84"/>
      <c r="F2" s="84"/>
      <c r="G2" s="84" t="n">
        <f aca="false">IFERROR(VLOOKUP(B2,[1]NC_TT13_2021!$A$1:$F$1048576,6,0),"")</f>
        <v>175657.894736842</v>
      </c>
      <c r="H2" s="84" t="n">
        <f aca="false">IFERROR(VLOOKUP(B2,[2]NC_TT13_2021!$A$1:$F$1048576,6,0),"")</f>
        <v>169078.947368421</v>
      </c>
    </row>
    <row r="3" customFormat="false" ht="18" hidden="false" customHeight="true" outlineLevel="0" collapsed="false">
      <c r="A3" s="81" t="n">
        <v>2</v>
      </c>
      <c r="B3" s="82" t="s">
        <v>168</v>
      </c>
      <c r="C3" s="26" t="s">
        <v>166</v>
      </c>
      <c r="D3" s="83" t="s">
        <v>169</v>
      </c>
      <c r="E3" s="84"/>
      <c r="F3" s="84"/>
      <c r="G3" s="84" t="n">
        <f aca="false">IFERROR(VLOOKUP(B3,[1]NC_TT13_2021!$A$1:$F$1048576,6,0),"")</f>
        <v>207276.315789474</v>
      </c>
      <c r="H3" s="84" t="n">
        <f aca="false">IFERROR(VLOOKUP(B3,[2]NC_TT13_2021!$A$1:$F$1048576,6,0),"")</f>
        <v>199513.157894737</v>
      </c>
    </row>
    <row r="4" customFormat="false" ht="18" hidden="false" customHeight="true" outlineLevel="0" collapsed="false">
      <c r="A4" s="81" t="n">
        <v>3</v>
      </c>
      <c r="B4" s="82" t="s">
        <v>39</v>
      </c>
      <c r="C4" s="26" t="s">
        <v>166</v>
      </c>
      <c r="D4" s="83" t="s">
        <v>42</v>
      </c>
      <c r="E4" s="84"/>
      <c r="F4" s="84"/>
      <c r="G4" s="84" t="n">
        <f aca="false">IFERROR(VLOOKUP(B4,[1]NC_TT13_2021!$A$1:$F$1048576,6,0),"")</f>
        <v>244164.473684211</v>
      </c>
      <c r="H4" s="84" t="n">
        <f aca="false">IFERROR(VLOOKUP(B4,[2]NC_TT13_2021!$A$1:$F$1048576,6,0),"")</f>
        <v>235019.736842105</v>
      </c>
    </row>
    <row r="5" customFormat="false" ht="18" hidden="false" customHeight="true" outlineLevel="0" collapsed="false">
      <c r="A5" s="81" t="n">
        <v>4</v>
      </c>
      <c r="B5" s="82" t="s">
        <v>170</v>
      </c>
      <c r="C5" s="26" t="s">
        <v>166</v>
      </c>
      <c r="D5" s="83" t="s">
        <v>50</v>
      </c>
      <c r="E5" s="84"/>
      <c r="F5" s="84"/>
      <c r="G5" s="84" t="n">
        <f aca="false">IFERROR(VLOOKUP(B5,[1]NC_TT13_2021!$A$1:$F$1048576,6,0),"")</f>
        <v>267000</v>
      </c>
      <c r="H5" s="84" t="n">
        <f aca="false">IFERROR(VLOOKUP(B5,[2]NC_TT13_2021!$A$1:$F$1048576,6,0),"")</f>
        <v>257000</v>
      </c>
    </row>
    <row r="6" customFormat="false" ht="18" hidden="false" customHeight="true" outlineLevel="0" collapsed="false">
      <c r="A6" s="81" t="n">
        <v>5</v>
      </c>
      <c r="B6" s="82" t="s">
        <v>171</v>
      </c>
      <c r="C6" s="26" t="s">
        <v>166</v>
      </c>
      <c r="D6" s="83" t="s">
        <v>63</v>
      </c>
      <c r="E6" s="84"/>
      <c r="F6" s="84"/>
      <c r="G6" s="84" t="n">
        <f aca="false">IFERROR(VLOOKUP(B6,[1]NC_TT13_2021!$A$1:$F$1048576,6,0),"")</f>
        <v>289835.52631579</v>
      </c>
      <c r="H6" s="84" t="n">
        <f aca="false">IFERROR(VLOOKUP(B6,[2]NC_TT13_2021!$A$1:$F$1048576,6,0),"")</f>
        <v>278980.263157895</v>
      </c>
    </row>
    <row r="7" customFormat="false" ht="18" hidden="false" customHeight="true" outlineLevel="0" collapsed="false">
      <c r="A7" s="81" t="n">
        <v>6</v>
      </c>
      <c r="B7" s="82" t="s">
        <v>172</v>
      </c>
      <c r="C7" s="26" t="s">
        <v>166</v>
      </c>
      <c r="D7" s="83" t="s">
        <v>173</v>
      </c>
      <c r="E7" s="84"/>
      <c r="F7" s="84"/>
      <c r="G7" s="84" t="n">
        <f aca="false">IFERROR(VLOOKUP(B7,[1]NC_TT13_2021!$A$1:$F$1048576,6,0),"")</f>
        <v>340776.315789474</v>
      </c>
      <c r="H7" s="84" t="n">
        <f aca="false">IFERROR(VLOOKUP(B7,[2]NC_TT13_2021!$A$1:$F$1048576,6,0),"")</f>
        <v>328013.157894737</v>
      </c>
    </row>
    <row r="8" customFormat="false" ht="18" hidden="false" customHeight="true" outlineLevel="0" collapsed="false">
      <c r="A8" s="81" t="n">
        <v>7</v>
      </c>
      <c r="B8" s="82" t="s">
        <v>174</v>
      </c>
      <c r="C8" s="26" t="s">
        <v>166</v>
      </c>
      <c r="D8" s="83" t="s">
        <v>175</v>
      </c>
      <c r="E8" s="84"/>
      <c r="F8" s="84"/>
      <c r="G8" s="84" t="n">
        <f aca="false">IFERROR(VLOOKUP(B8,[1]NC_TT13_2021!$A$1:$F$1048576,6,0),"")</f>
        <v>404013.157894737</v>
      </c>
      <c r="H8" s="84" t="n">
        <f aca="false">IFERROR(VLOOKUP(B8,[2]NC_TT13_2021!$A$1:$F$1048576,6,0),"")</f>
        <v>388881.578947368</v>
      </c>
    </row>
    <row r="9" customFormat="false" ht="18" hidden="false" customHeight="true" outlineLevel="0" collapsed="false">
      <c r="A9" s="81" t="n">
        <v>8</v>
      </c>
      <c r="B9" s="82" t="s">
        <v>176</v>
      </c>
      <c r="C9" s="26" t="s">
        <v>166</v>
      </c>
      <c r="D9" s="83" t="s">
        <v>177</v>
      </c>
      <c r="E9" s="84"/>
      <c r="F9" s="84"/>
      <c r="G9" s="84" t="n">
        <f aca="false">IFERROR(VLOOKUP(B9,[1]NC_TT13_2021!$A$1:$F$1048576,6,0),"")</f>
        <v>476032.894736842</v>
      </c>
      <c r="H9" s="84" t="n">
        <f aca="false">IFERROR(VLOOKUP(B9,[2]NC_TT13_2021!$A$1:$F$1048576,6,0),"")</f>
        <v>458203.947368421</v>
      </c>
    </row>
    <row r="10" customFormat="false" ht="18" hidden="false" customHeight="true" outlineLevel="0" collapsed="false">
      <c r="A10" s="81" t="n">
        <v>9</v>
      </c>
      <c r="B10" s="82" t="s">
        <v>178</v>
      </c>
      <c r="C10" s="26" t="s">
        <v>179</v>
      </c>
      <c r="D10" s="83" t="s">
        <v>167</v>
      </c>
      <c r="E10" s="84"/>
      <c r="F10" s="84"/>
      <c r="G10" s="84" t="n">
        <f aca="false">IFERROR(VLOOKUP(B10,[1]NC_TT13_2021!$A$1:$F$1048576,6,0),"")</f>
        <v>189473.684210526</v>
      </c>
      <c r="H10" s="84" t="n">
        <f aca="false">IFERROR(VLOOKUP(B10,[2]NC_TT13_2021!$A$1:$F$1048576,6,0),"")</f>
        <v>182894.736842105</v>
      </c>
    </row>
    <row r="11" customFormat="false" ht="18" hidden="false" customHeight="true" outlineLevel="0" collapsed="false">
      <c r="A11" s="81" t="n">
        <v>10</v>
      </c>
      <c r="B11" s="82" t="s">
        <v>180</v>
      </c>
      <c r="C11" s="26" t="s">
        <v>179</v>
      </c>
      <c r="D11" s="83" t="s">
        <v>169</v>
      </c>
      <c r="E11" s="84"/>
      <c r="F11" s="84"/>
      <c r="G11" s="84" t="n">
        <f aca="false">IFERROR(VLOOKUP(B11,[1]NC_TT13_2021!$A$1:$F$1048576,6,0),"")</f>
        <v>223578.947368421</v>
      </c>
      <c r="H11" s="84" t="n">
        <f aca="false">IFERROR(VLOOKUP(B11,[2]NC_TT13_2021!$A$1:$F$1048576,6,0),"")</f>
        <v>215815.789473684</v>
      </c>
    </row>
    <row r="12" customFormat="false" ht="18" hidden="false" customHeight="true" outlineLevel="0" collapsed="false">
      <c r="A12" s="81" t="n">
        <v>11</v>
      </c>
      <c r="B12" s="82" t="s">
        <v>53</v>
      </c>
      <c r="C12" s="26" t="s">
        <v>179</v>
      </c>
      <c r="D12" s="83" t="s">
        <v>42</v>
      </c>
      <c r="E12" s="84"/>
      <c r="F12" s="84"/>
      <c r="G12" s="84" t="n">
        <f aca="false">IFERROR(VLOOKUP(B12,[1]NC_TT13_2021!$A$1:$F$1048576,6,0),"")</f>
        <v>263368.421052632</v>
      </c>
      <c r="H12" s="84" t="n">
        <f aca="false">IFERROR(VLOOKUP(B12,[2]NC_TT13_2021!$A$1:$F$1048576,6,0),"")</f>
        <v>254223.684210526</v>
      </c>
    </row>
    <row r="13" customFormat="false" ht="18" hidden="false" customHeight="true" outlineLevel="0" collapsed="false">
      <c r="A13" s="81" t="n">
        <v>12</v>
      </c>
      <c r="B13" s="82" t="s">
        <v>47</v>
      </c>
      <c r="C13" s="26" t="s">
        <v>179</v>
      </c>
      <c r="D13" s="83" t="s">
        <v>50</v>
      </c>
      <c r="E13" s="84"/>
      <c r="F13" s="84"/>
      <c r="G13" s="84" t="n">
        <f aca="false">IFERROR(VLOOKUP(B13,[1]NC_TT13_2021!$A$1:$F$1048576,6,0),"")</f>
        <v>288000</v>
      </c>
      <c r="H13" s="84" t="n">
        <f aca="false">IFERROR(VLOOKUP(B13,[2]NC_TT13_2021!$A$1:$F$1048576,6,0),"")</f>
        <v>278000</v>
      </c>
    </row>
    <row r="14" customFormat="false" ht="18" hidden="false" customHeight="true" outlineLevel="0" collapsed="false">
      <c r="A14" s="81" t="n">
        <v>13</v>
      </c>
      <c r="B14" s="82" t="s">
        <v>61</v>
      </c>
      <c r="C14" s="26" t="s">
        <v>179</v>
      </c>
      <c r="D14" s="83" t="s">
        <v>63</v>
      </c>
      <c r="E14" s="84"/>
      <c r="F14" s="84"/>
      <c r="G14" s="84" t="n">
        <f aca="false">IFERROR(VLOOKUP(B14,[1]NC_TT13_2021!$A$1:$F$1048576,6,0),"")</f>
        <v>312631.578947368</v>
      </c>
      <c r="H14" s="84" t="n">
        <f aca="false">IFERROR(VLOOKUP(B14,[2]NC_TT13_2021!$A$1:$F$1048576,6,0),"")</f>
        <v>301776.315789474</v>
      </c>
    </row>
    <row r="15" customFormat="false" ht="18" hidden="false" customHeight="true" outlineLevel="0" collapsed="false">
      <c r="A15" s="81" t="n">
        <v>14</v>
      </c>
      <c r="B15" s="82" t="s">
        <v>181</v>
      </c>
      <c r="C15" s="26" t="s">
        <v>179</v>
      </c>
      <c r="D15" s="83" t="s">
        <v>173</v>
      </c>
      <c r="E15" s="84"/>
      <c r="F15" s="84"/>
      <c r="G15" s="84" t="n">
        <f aca="false">IFERROR(VLOOKUP(B15,[1]NC_TT13_2021!$A$1:$F$1048576,6,0),"")</f>
        <v>367578.947368421</v>
      </c>
      <c r="H15" s="84" t="n">
        <f aca="false">IFERROR(VLOOKUP(B15,[2]NC_TT13_2021!$A$1:$F$1048576,6,0),"")</f>
        <v>354815.789473684</v>
      </c>
    </row>
    <row r="16" customFormat="false" ht="18" hidden="false" customHeight="true" outlineLevel="0" collapsed="false">
      <c r="A16" s="81" t="n">
        <v>15</v>
      </c>
      <c r="B16" s="82" t="s">
        <v>182</v>
      </c>
      <c r="C16" s="26" t="s">
        <v>179</v>
      </c>
      <c r="D16" s="83" t="s">
        <v>175</v>
      </c>
      <c r="E16" s="84"/>
      <c r="F16" s="84"/>
      <c r="G16" s="84" t="n">
        <f aca="false">IFERROR(VLOOKUP(B16,[1]NC_TT13_2021!$A$1:$F$1048576,6,0),"")</f>
        <v>435789.473684211</v>
      </c>
      <c r="H16" s="84" t="n">
        <f aca="false">IFERROR(VLOOKUP(B16,[2]NC_TT13_2021!$A$1:$F$1048576,6,0),"")</f>
        <v>420657.894736842</v>
      </c>
    </row>
    <row r="17" customFormat="false" ht="18" hidden="false" customHeight="true" outlineLevel="0" collapsed="false">
      <c r="A17" s="81" t="n">
        <v>16</v>
      </c>
      <c r="B17" s="82" t="s">
        <v>183</v>
      </c>
      <c r="C17" s="26" t="s">
        <v>179</v>
      </c>
      <c r="D17" s="83" t="s">
        <v>177</v>
      </c>
      <c r="E17" s="84"/>
      <c r="F17" s="84"/>
      <c r="G17" s="84" t="n">
        <f aca="false">IFERROR(VLOOKUP(B17,[1]NC_TT13_2021!$A$1:$F$1048576,6,0),"")</f>
        <v>513473.684210526</v>
      </c>
      <c r="H17" s="84" t="n">
        <f aca="false">IFERROR(VLOOKUP(B17,[2]NC_TT13_2021!$A$1:$F$1048576,6,0),"")</f>
        <v>495644.736842105</v>
      </c>
    </row>
    <row r="18" customFormat="false" ht="18" hidden="false" customHeight="true" outlineLevel="0" collapsed="false">
      <c r="A18" s="81" t="n">
        <v>17</v>
      </c>
      <c r="B18" s="82" t="s">
        <v>184</v>
      </c>
      <c r="C18" s="26" t="s">
        <v>185</v>
      </c>
      <c r="D18" s="83" t="s">
        <v>167</v>
      </c>
      <c r="E18" s="84"/>
      <c r="F18" s="84"/>
      <c r="G18" s="84" t="n">
        <f aca="false">IFERROR(VLOOKUP(B18,[1]NC_TT13_2021!$A$1:$F$1048576,6,0),"")</f>
        <v>191447.368421053</v>
      </c>
      <c r="H18" s="84" t="n">
        <f aca="false">IFERROR(VLOOKUP(B18,[2]NC_TT13_2021!$A$1:$F$1048576,6,0),"")</f>
        <v>183552.631578947</v>
      </c>
    </row>
    <row r="19" customFormat="false" ht="18" hidden="false" customHeight="true" outlineLevel="0" collapsed="false">
      <c r="A19" s="81" t="n">
        <v>18</v>
      </c>
      <c r="B19" s="82" t="s">
        <v>186</v>
      </c>
      <c r="C19" s="26" t="s">
        <v>185</v>
      </c>
      <c r="D19" s="83" t="s">
        <v>169</v>
      </c>
      <c r="E19" s="84"/>
      <c r="F19" s="84"/>
      <c r="G19" s="84" t="n">
        <f aca="false">IFERROR(VLOOKUP(B19,[1]NC_TT13_2021!$A$1:$F$1048576,6,0),"")</f>
        <v>225907.894736842</v>
      </c>
      <c r="H19" s="84" t="n">
        <f aca="false">IFERROR(VLOOKUP(B19,[2]NC_TT13_2021!$A$1:$F$1048576,6,0),"")</f>
        <v>216592.105263158</v>
      </c>
    </row>
    <row r="20" customFormat="false" ht="18" hidden="false" customHeight="true" outlineLevel="0" collapsed="false">
      <c r="A20" s="81" t="n">
        <v>19</v>
      </c>
      <c r="B20" s="82" t="s">
        <v>187</v>
      </c>
      <c r="C20" s="26" t="s">
        <v>185</v>
      </c>
      <c r="D20" s="83" t="s">
        <v>42</v>
      </c>
      <c r="E20" s="84"/>
      <c r="F20" s="84"/>
      <c r="G20" s="84" t="n">
        <f aca="false">IFERROR(VLOOKUP(B20,[1]NC_TT13_2021!$A$1:$F$1048576,6,0),"")</f>
        <v>266111.842105263</v>
      </c>
      <c r="H20" s="84" t="n">
        <f aca="false">IFERROR(VLOOKUP(B20,[2]NC_TT13_2021!$A$1:$F$1048576,6,0),"")</f>
        <v>255138.157894737</v>
      </c>
    </row>
    <row r="21" customFormat="false" ht="18" hidden="false" customHeight="true" outlineLevel="0" collapsed="false">
      <c r="A21" s="81" t="n">
        <v>20</v>
      </c>
      <c r="B21" s="82" t="s">
        <v>76</v>
      </c>
      <c r="C21" s="26" t="s">
        <v>185</v>
      </c>
      <c r="D21" s="83" t="s">
        <v>50</v>
      </c>
      <c r="E21" s="84"/>
      <c r="F21" s="84"/>
      <c r="G21" s="84" t="n">
        <f aca="false">IFERROR(VLOOKUP(B21,[1]NC_TT13_2021!$A$1:$F$1048576,6,0),"")</f>
        <v>291000</v>
      </c>
      <c r="H21" s="84" t="n">
        <f aca="false">IFERROR(VLOOKUP(B21,[2]NC_TT13_2021!$A$1:$F$1048576,6,0),"")</f>
        <v>279000</v>
      </c>
    </row>
    <row r="22" customFormat="false" ht="18" hidden="false" customHeight="true" outlineLevel="0" collapsed="false">
      <c r="A22" s="81" t="n">
        <v>21</v>
      </c>
      <c r="B22" s="82" t="s">
        <v>80</v>
      </c>
      <c r="C22" s="26" t="s">
        <v>185</v>
      </c>
      <c r="D22" s="83" t="s">
        <v>63</v>
      </c>
      <c r="E22" s="84"/>
      <c r="F22" s="84"/>
      <c r="G22" s="84" t="n">
        <f aca="false">IFERROR(VLOOKUP(B22,[1]NC_TT13_2021!$A$1:$F$1048576,6,0),"")</f>
        <v>315888.157894737</v>
      </c>
      <c r="H22" s="84" t="n">
        <f aca="false">IFERROR(VLOOKUP(B22,[2]NC_TT13_2021!$A$1:$F$1048576,6,0),"")</f>
        <v>302861.842105263</v>
      </c>
    </row>
    <row r="23" customFormat="false" ht="18" hidden="false" customHeight="true" outlineLevel="0" collapsed="false">
      <c r="A23" s="81" t="n">
        <v>22</v>
      </c>
      <c r="B23" s="82" t="s">
        <v>85</v>
      </c>
      <c r="C23" s="26" t="s">
        <v>185</v>
      </c>
      <c r="D23" s="83" t="s">
        <v>87</v>
      </c>
      <c r="E23" s="84"/>
      <c r="F23" s="84"/>
      <c r="G23" s="84" t="n">
        <f aca="false">IFERROR(VLOOKUP(B23,[1]NC_TT13_2021!$A$1:$F$1048576,6,0),"")</f>
        <v>343648.02631579</v>
      </c>
      <c r="H23" s="84" t="n">
        <f aca="false">IFERROR(VLOOKUP(B23,[2]NC_TT13_2021!$A$1:$F$1048576,6,0),"")</f>
        <v>329476.973684211</v>
      </c>
    </row>
    <row r="24" customFormat="false" ht="18" hidden="false" customHeight="true" outlineLevel="0" collapsed="false">
      <c r="A24" s="81" t="n">
        <v>23</v>
      </c>
      <c r="B24" s="82" t="s">
        <v>188</v>
      </c>
      <c r="C24" s="26" t="s">
        <v>185</v>
      </c>
      <c r="D24" s="83" t="s">
        <v>173</v>
      </c>
      <c r="E24" s="84"/>
      <c r="F24" s="84"/>
      <c r="G24" s="84" t="n">
        <f aca="false">IFERROR(VLOOKUP(B24,[1]NC_TT13_2021!$A$1:$F$1048576,6,0),"")</f>
        <v>371407.894736842</v>
      </c>
      <c r="H24" s="84" t="n">
        <f aca="false">IFERROR(VLOOKUP(B24,[2]NC_TT13_2021!$A$1:$F$1048576,6,0),"")</f>
        <v>356092.105263158</v>
      </c>
    </row>
    <row r="25" customFormat="false" ht="18" hidden="false" customHeight="true" outlineLevel="0" collapsed="false">
      <c r="A25" s="81" t="n">
        <v>24</v>
      </c>
      <c r="B25" s="82" t="s">
        <v>189</v>
      </c>
      <c r="C25" s="26" t="s">
        <v>185</v>
      </c>
      <c r="D25" s="83" t="s">
        <v>175</v>
      </c>
      <c r="E25" s="84"/>
      <c r="F25" s="84"/>
      <c r="G25" s="84" t="n">
        <f aca="false">IFERROR(VLOOKUP(B25,[1]NC_TT13_2021!$A$1:$F$1048576,6,0),"")</f>
        <v>440328.947368421</v>
      </c>
      <c r="H25" s="84" t="n">
        <f aca="false">IFERROR(VLOOKUP(B25,[2]NC_TT13_2021!$A$1:$F$1048576,6,0),"")</f>
        <v>422171.052631579</v>
      </c>
    </row>
    <row r="26" customFormat="false" ht="18" hidden="false" customHeight="true" outlineLevel="0" collapsed="false">
      <c r="A26" s="81" t="n">
        <v>25</v>
      </c>
      <c r="B26" s="82" t="s">
        <v>190</v>
      </c>
      <c r="C26" s="26" t="s">
        <v>185</v>
      </c>
      <c r="D26" s="83" t="s">
        <v>177</v>
      </c>
      <c r="E26" s="84"/>
      <c r="F26" s="84"/>
      <c r="G26" s="84" t="n">
        <f aca="false">IFERROR(VLOOKUP(B26,[1]NC_TT13_2021!$A$1:$F$1048576,6,0),"")</f>
        <v>518822.368421053</v>
      </c>
      <c r="H26" s="84" t="n">
        <f aca="false">IFERROR(VLOOKUP(B26,[2]NC_TT13_2021!$A$1:$F$1048576,6,0),"")</f>
        <v>497427.631578947</v>
      </c>
    </row>
    <row r="27" customFormat="false" ht="18" hidden="false" customHeight="true" outlineLevel="0" collapsed="false">
      <c r="A27" s="81" t="n">
        <v>26</v>
      </c>
      <c r="B27" s="82" t="s">
        <v>191</v>
      </c>
      <c r="C27" s="26" t="s">
        <v>192</v>
      </c>
      <c r="D27" s="83" t="s">
        <v>167</v>
      </c>
      <c r="E27" s="84"/>
      <c r="F27" s="84"/>
      <c r="G27" s="84" t="n">
        <f aca="false">IFERROR(VLOOKUP(B27,[1]NC_TT13_2021!$A$1:$F$1048576,6,0),"")</f>
        <v>192763.157894737</v>
      </c>
      <c r="H27" s="84" t="n">
        <f aca="false">IFERROR(VLOOKUP(B27,[2]NC_TT13_2021!$A$1:$F$1048576,6,0),"")</f>
        <v>184868.421052632</v>
      </c>
    </row>
    <row r="28" customFormat="false" ht="18" hidden="false" customHeight="true" outlineLevel="0" collapsed="false">
      <c r="A28" s="81" t="n">
        <v>27</v>
      </c>
      <c r="B28" s="82" t="s">
        <v>193</v>
      </c>
      <c r="C28" s="26" t="s">
        <v>192</v>
      </c>
      <c r="D28" s="83" t="s">
        <v>169</v>
      </c>
      <c r="E28" s="84"/>
      <c r="F28" s="84"/>
      <c r="G28" s="84" t="n">
        <f aca="false">IFERROR(VLOOKUP(B28,[1]NC_TT13_2021!$A$1:$F$1048576,6,0),"")</f>
        <v>227460.526315789</v>
      </c>
      <c r="H28" s="84" t="n">
        <f aca="false">IFERROR(VLOOKUP(B28,[2]NC_TT13_2021!$A$1:$F$1048576,6,0),"")</f>
        <v>218144.736842105</v>
      </c>
    </row>
    <row r="29" customFormat="false" ht="18" hidden="false" customHeight="true" outlineLevel="0" collapsed="false">
      <c r="A29" s="81" t="n">
        <v>28</v>
      </c>
      <c r="B29" s="82" t="s">
        <v>112</v>
      </c>
      <c r="C29" s="26" t="s">
        <v>192</v>
      </c>
      <c r="D29" s="83" t="s">
        <v>42</v>
      </c>
      <c r="E29" s="84"/>
      <c r="F29" s="84"/>
      <c r="G29" s="84" t="n">
        <f aca="false">IFERROR(VLOOKUP(B29,[1]NC_TT13_2021!$A$1:$F$1048576,6,0),"")</f>
        <v>267940.789473684</v>
      </c>
      <c r="H29" s="84" t="n">
        <f aca="false">IFERROR(VLOOKUP(B29,[2]NC_TT13_2021!$A$1:$F$1048576,6,0),"")</f>
        <v>256967.105263158</v>
      </c>
    </row>
    <row r="30" customFormat="false" ht="18" hidden="false" customHeight="true" outlineLevel="0" collapsed="false">
      <c r="A30" s="81" t="n">
        <v>29</v>
      </c>
      <c r="B30" s="82" t="s">
        <v>194</v>
      </c>
      <c r="C30" s="26" t="s">
        <v>192</v>
      </c>
      <c r="D30" s="83" t="s">
        <v>50</v>
      </c>
      <c r="E30" s="84"/>
      <c r="F30" s="84"/>
      <c r="G30" s="84" t="n">
        <f aca="false">IFERROR(VLOOKUP(B30,[1]NC_TT13_2021!$A$1:$F$1048576,6,0),"")</f>
        <v>293000</v>
      </c>
      <c r="H30" s="84" t="n">
        <f aca="false">IFERROR(VLOOKUP(B30,[2]NC_TT13_2021!$A$1:$F$1048576,6,0),"")</f>
        <v>281000</v>
      </c>
    </row>
    <row r="31" customFormat="false" ht="18" hidden="false" customHeight="true" outlineLevel="0" collapsed="false">
      <c r="A31" s="81" t="n">
        <v>30</v>
      </c>
      <c r="B31" s="82" t="s">
        <v>93</v>
      </c>
      <c r="C31" s="26" t="s">
        <v>192</v>
      </c>
      <c r="D31" s="83" t="s">
        <v>63</v>
      </c>
      <c r="E31" s="84"/>
      <c r="F31" s="84"/>
      <c r="G31" s="84" t="n">
        <f aca="false">IFERROR(VLOOKUP(B31,[1]NC_TT13_2021!$A$1:$F$1048576,6,0),"")</f>
        <v>318059.210526316</v>
      </c>
      <c r="H31" s="84" t="n">
        <f aca="false">IFERROR(VLOOKUP(B31,[2]NC_TT13_2021!$A$1:$F$1048576,6,0),"")</f>
        <v>305032.894736842</v>
      </c>
    </row>
    <row r="32" customFormat="false" ht="18" hidden="false" customHeight="true" outlineLevel="0" collapsed="false">
      <c r="A32" s="81" t="n">
        <v>31</v>
      </c>
      <c r="B32" s="82" t="s">
        <v>100</v>
      </c>
      <c r="C32" s="26" t="s">
        <v>192</v>
      </c>
      <c r="D32" s="83" t="s">
        <v>173</v>
      </c>
      <c r="E32" s="84"/>
      <c r="F32" s="84"/>
      <c r="G32" s="84" t="n">
        <f aca="false">IFERROR(VLOOKUP(B32,[1]NC_TT13_2021!$A$1:$F$1048576,6,0),"")</f>
        <v>373960.52631579</v>
      </c>
      <c r="H32" s="84" t="n">
        <f aca="false">IFERROR(VLOOKUP(B32,[2]NC_TT13_2021!$A$1:$F$1048576,6,0),"")</f>
        <v>358644.736842105</v>
      </c>
    </row>
    <row r="33" customFormat="false" ht="18" hidden="false" customHeight="true" outlineLevel="0" collapsed="false">
      <c r="A33" s="81" t="n">
        <v>32</v>
      </c>
      <c r="B33" s="82" t="s">
        <v>195</v>
      </c>
      <c r="C33" s="26" t="s">
        <v>192</v>
      </c>
      <c r="D33" s="83" t="s">
        <v>175</v>
      </c>
      <c r="E33" s="84"/>
      <c r="F33" s="84"/>
      <c r="G33" s="84" t="n">
        <f aca="false">IFERROR(VLOOKUP(B33,[1]NC_TT13_2021!$A$1:$F$1048576,6,0),"")</f>
        <v>443355.263157895</v>
      </c>
      <c r="H33" s="84" t="n">
        <f aca="false">IFERROR(VLOOKUP(B33,[2]NC_TT13_2021!$A$1:$F$1048576,6,0),"")</f>
        <v>425197.368421053</v>
      </c>
    </row>
    <row r="34" customFormat="false" ht="18" hidden="false" customHeight="true" outlineLevel="0" collapsed="false">
      <c r="A34" s="81" t="n">
        <v>33</v>
      </c>
      <c r="B34" s="82" t="s">
        <v>196</v>
      </c>
      <c r="C34" s="26" t="s">
        <v>192</v>
      </c>
      <c r="D34" s="83" t="s">
        <v>177</v>
      </c>
      <c r="E34" s="84"/>
      <c r="F34" s="84"/>
      <c r="G34" s="84" t="n">
        <f aca="false">IFERROR(VLOOKUP(B34,[1]NC_TT13_2021!$A$1:$F$1048576,6,0),"")</f>
        <v>522388.157894737</v>
      </c>
      <c r="H34" s="84" t="n">
        <f aca="false">IFERROR(VLOOKUP(B34,[2]NC_TT13_2021!$A$1:$F$1048576,6,0),"")</f>
        <v>500993.421052632</v>
      </c>
    </row>
    <row r="35" customFormat="false" ht="18" hidden="false" customHeight="true" outlineLevel="0" collapsed="false">
      <c r="A35" s="81" t="n">
        <v>34</v>
      </c>
      <c r="B35" s="82" t="s">
        <v>197</v>
      </c>
      <c r="C35" s="26" t="s">
        <v>198</v>
      </c>
      <c r="D35" s="83" t="s">
        <v>199</v>
      </c>
      <c r="E35" s="84"/>
      <c r="F35" s="84"/>
      <c r="G35" s="84" t="n">
        <f aca="false">IFERROR(VLOOKUP(B35,[1]NC_TT13_2021!$A$1:$F$1048576,6,0),"")</f>
        <v>248305.084745763</v>
      </c>
      <c r="H35" s="84" t="n">
        <f aca="false">IFERROR(VLOOKUP(B35,[2]NC_TT13_2021!$A$1:$F$1048576,6,0),"")</f>
        <v>238135.593220339</v>
      </c>
    </row>
    <row r="36" customFormat="false" ht="18" hidden="false" customHeight="true" outlineLevel="0" collapsed="false">
      <c r="A36" s="81" t="n">
        <v>35</v>
      </c>
      <c r="B36" s="82" t="s">
        <v>120</v>
      </c>
      <c r="C36" s="26" t="s">
        <v>198</v>
      </c>
      <c r="D36" s="83" t="s">
        <v>200</v>
      </c>
      <c r="E36" s="84"/>
      <c r="F36" s="84"/>
      <c r="G36" s="84" t="n">
        <f aca="false">IFERROR(VLOOKUP(B36,[1]NC_TT13_2021!$A$1:$F$1048576,6,0),"")</f>
        <v>293000</v>
      </c>
      <c r="H36" s="84" t="n">
        <f aca="false">IFERROR(VLOOKUP(B36,[2]NC_TT13_2021!$A$1:$F$1048576,6,0),"")</f>
        <v>281000</v>
      </c>
    </row>
    <row r="37" customFormat="false" ht="18" hidden="false" customHeight="true" outlineLevel="0" collapsed="false">
      <c r="A37" s="81" t="n">
        <v>36</v>
      </c>
      <c r="B37" s="82" t="s">
        <v>123</v>
      </c>
      <c r="C37" s="26" t="s">
        <v>198</v>
      </c>
      <c r="D37" s="83" t="s">
        <v>201</v>
      </c>
      <c r="E37" s="84"/>
      <c r="F37" s="84"/>
      <c r="G37" s="84" t="n">
        <f aca="false">IFERROR(VLOOKUP(B37,[1]NC_TT13_2021!$A$1:$F$1048576,6,0),"")</f>
        <v>347627.118644068</v>
      </c>
      <c r="H37" s="84" t="n">
        <f aca="false">IFERROR(VLOOKUP(B37,[2]NC_TT13_2021!$A$1:$F$1048576,6,0),"")</f>
        <v>333389.830508475</v>
      </c>
    </row>
    <row r="38" customFormat="false" ht="18" hidden="false" customHeight="true" outlineLevel="0" collapsed="false">
      <c r="A38" s="81" t="n">
        <v>37</v>
      </c>
      <c r="B38" s="82" t="s">
        <v>202</v>
      </c>
      <c r="C38" s="26" t="s">
        <v>198</v>
      </c>
      <c r="D38" s="83" t="s">
        <v>203</v>
      </c>
      <c r="E38" s="84"/>
      <c r="F38" s="84"/>
      <c r="G38" s="84" t="n">
        <f aca="false">IFERROR(VLOOKUP(B38,[1]NC_TT13_2021!$A$1:$F$1048576,6,0),"")</f>
        <v>409703.389830509</v>
      </c>
      <c r="H38" s="84" t="n">
        <f aca="false">IFERROR(VLOOKUP(B38,[2]NC_TT13_2021!$A$1:$F$1048576,6,0),"")</f>
        <v>392923.728813559</v>
      </c>
    </row>
    <row r="39" customFormat="false" ht="18" hidden="true" customHeight="true" outlineLevel="0" collapsed="false">
      <c r="A39" s="81" t="n">
        <v>38</v>
      </c>
      <c r="B39" s="82" t="s">
        <v>204</v>
      </c>
      <c r="C39" s="26" t="s">
        <v>159</v>
      </c>
      <c r="D39" s="83" t="s">
        <v>205</v>
      </c>
      <c r="E39" s="84"/>
      <c r="F39" s="84"/>
      <c r="G39" s="84" t="n">
        <f aca="false">IFERROR(VLOOKUP(B39,[1]NC_TT13_2021!$A$1:$F$1048576,6,0),"")</f>
        <v>0</v>
      </c>
      <c r="H39" s="84" t="n">
        <f aca="false">IFERROR(VLOOKUP(B39,[2]NC_TT13_2021!$A$1:$F$1048576,6,0),"")</f>
        <v>0</v>
      </c>
    </row>
    <row r="40" s="90" customFormat="true" ht="18" hidden="true" customHeight="true" outlineLevel="0" collapsed="false">
      <c r="A40" s="85" t="n">
        <v>39</v>
      </c>
      <c r="B40" s="86" t="s">
        <v>158</v>
      </c>
      <c r="C40" s="87" t="s">
        <v>159</v>
      </c>
      <c r="D40" s="88" t="s">
        <v>206</v>
      </c>
      <c r="E40" s="89"/>
      <c r="F40" s="89"/>
      <c r="G40" s="84" t="n">
        <f aca="false">IFERROR(VLOOKUP(B40,[1]NC_TT13_2021!$A$1:$F$1048576,6,0),"")</f>
        <v>0</v>
      </c>
      <c r="H40" s="84" t="n">
        <f aca="false">IFERROR(VLOOKUP(B40,[2]NC_TT13_2021!$A$1:$F$1048576,6,0),"")</f>
        <v>0</v>
      </c>
    </row>
    <row r="41" customFormat="false" ht="18" hidden="true" customHeight="true" outlineLevel="0" collapsed="false">
      <c r="A41" s="81" t="n">
        <v>40</v>
      </c>
      <c r="B41" s="82" t="s">
        <v>207</v>
      </c>
      <c r="C41" s="26" t="s">
        <v>159</v>
      </c>
      <c r="D41" s="83" t="s">
        <v>208</v>
      </c>
      <c r="E41" s="84"/>
      <c r="F41" s="84"/>
      <c r="G41" s="84" t="n">
        <f aca="false">IFERROR(VLOOKUP(B41,[1]NC_TT13_2021!$A$1:$F$1048576,6,0),"")</f>
        <v>0</v>
      </c>
      <c r="H41" s="84" t="n">
        <f aca="false">IFERROR(VLOOKUP(B41,[2]NC_TT13_2021!$A$1:$F$1048576,6,0),"")</f>
        <v>0</v>
      </c>
    </row>
    <row r="42" customFormat="false" ht="18" hidden="true" customHeight="true" outlineLevel="0" collapsed="false">
      <c r="A42" s="81" t="n">
        <v>41</v>
      </c>
      <c r="B42" s="82" t="s">
        <v>209</v>
      </c>
      <c r="C42" s="26" t="s">
        <v>161</v>
      </c>
      <c r="D42" s="83" t="s">
        <v>205</v>
      </c>
      <c r="E42" s="84"/>
      <c r="F42" s="84"/>
      <c r="G42" s="84" t="n">
        <f aca="false">IFERROR(VLOOKUP(B42,[1]NC_TT13_2021!$A$1:$F$1048576,6,0),"")</f>
        <v>0</v>
      </c>
      <c r="H42" s="84" t="n">
        <f aca="false">IFERROR(VLOOKUP(B42,[2]NC_TT13_2021!$A$1:$F$1048576,6,0),"")</f>
        <v>0</v>
      </c>
    </row>
    <row r="43" s="90" customFormat="true" ht="18" hidden="true" customHeight="true" outlineLevel="0" collapsed="false">
      <c r="A43" s="85" t="n">
        <v>42</v>
      </c>
      <c r="B43" s="86" t="s">
        <v>160</v>
      </c>
      <c r="C43" s="87" t="s">
        <v>161</v>
      </c>
      <c r="D43" s="88" t="s">
        <v>206</v>
      </c>
      <c r="E43" s="89"/>
      <c r="F43" s="89"/>
      <c r="G43" s="84" t="n">
        <f aca="false">IFERROR(VLOOKUP(B43,[1]NC_TT13_2021!$A$1:$F$1048576,6,0),"")</f>
        <v>0</v>
      </c>
      <c r="H43" s="84" t="n">
        <f aca="false">IFERROR(VLOOKUP(B43,[2]NC_TT13_2021!$A$1:$F$1048576,6,0),"")</f>
        <v>0</v>
      </c>
    </row>
    <row r="44" customFormat="false" ht="18" hidden="true" customHeight="true" outlineLevel="0" collapsed="false">
      <c r="A44" s="81" t="n">
        <v>43</v>
      </c>
      <c r="B44" s="82" t="s">
        <v>210</v>
      </c>
      <c r="C44" s="26" t="s">
        <v>161</v>
      </c>
      <c r="D44" s="83" t="s">
        <v>208</v>
      </c>
      <c r="E44" s="84"/>
      <c r="F44" s="84"/>
      <c r="G44" s="84" t="n">
        <f aca="false">IFERROR(VLOOKUP(B44,[1]NC_TT13_2021!$A$1:$F$1048576,6,0),"")</f>
        <v>0</v>
      </c>
      <c r="H44" s="84" t="n">
        <f aca="false">IFERROR(VLOOKUP(B44,[2]NC_TT13_2021!$A$1:$F$1048576,6,0),"")</f>
        <v>0</v>
      </c>
    </row>
    <row r="45" customFormat="false" ht="18" hidden="true" customHeight="true" outlineLevel="0" collapsed="false">
      <c r="A45" s="81" t="n">
        <v>44</v>
      </c>
      <c r="B45" s="82" t="s">
        <v>211</v>
      </c>
      <c r="C45" s="26" t="s">
        <v>129</v>
      </c>
      <c r="D45" s="83" t="s">
        <v>199</v>
      </c>
      <c r="E45" s="84"/>
      <c r="F45" s="84"/>
      <c r="G45" s="84" t="n">
        <f aca="false">IFERROR(VLOOKUP(B45,[1]NC_TT13_2021!$A$1:$F$1048576,6,0),"")</f>
        <v>0</v>
      </c>
      <c r="H45" s="84" t="n">
        <f aca="false">IFERROR(VLOOKUP(B45,[2]NC_TT13_2021!$A$1:$F$1048576,6,0),"")</f>
        <v>0</v>
      </c>
    </row>
    <row r="46" s="90" customFormat="true" ht="18" hidden="true" customHeight="true" outlineLevel="0" collapsed="false">
      <c r="A46" s="85" t="n">
        <v>45</v>
      </c>
      <c r="B46" s="86" t="s">
        <v>128</v>
      </c>
      <c r="C46" s="87" t="s">
        <v>129</v>
      </c>
      <c r="D46" s="88" t="s">
        <v>200</v>
      </c>
      <c r="E46" s="89"/>
      <c r="F46" s="89"/>
      <c r="G46" s="84" t="n">
        <f aca="false">IFERROR(VLOOKUP(B46,[1]NC_TT13_2021!$A$1:$F$1048576,6,0),"")</f>
        <v>0</v>
      </c>
      <c r="H46" s="84" t="n">
        <f aca="false">IFERROR(VLOOKUP(B46,[2]NC_TT13_2021!$A$1:$F$1048576,6,0),"")</f>
        <v>0</v>
      </c>
    </row>
    <row r="47" customFormat="false" ht="18" hidden="true" customHeight="true" outlineLevel="0" collapsed="false">
      <c r="A47" s="81" t="n">
        <v>46</v>
      </c>
      <c r="B47" s="82" t="s">
        <v>212</v>
      </c>
      <c r="C47" s="26" t="s">
        <v>129</v>
      </c>
      <c r="D47" s="83" t="s">
        <v>201</v>
      </c>
      <c r="E47" s="84"/>
      <c r="F47" s="84"/>
      <c r="G47" s="84" t="n">
        <f aca="false">IFERROR(VLOOKUP(B47,[1]NC_TT13_2021!$A$1:$F$1048576,6,0),"")</f>
        <v>0</v>
      </c>
      <c r="H47" s="84" t="n">
        <f aca="false">IFERROR(VLOOKUP(B47,[2]NC_TT13_2021!$A$1:$F$1048576,6,0),"")</f>
        <v>0</v>
      </c>
    </row>
    <row r="48" customFormat="false" ht="18" hidden="true" customHeight="true" outlineLevel="0" collapsed="false">
      <c r="A48" s="81" t="n">
        <v>47</v>
      </c>
      <c r="B48" s="82" t="s">
        <v>213</v>
      </c>
      <c r="C48" s="26" t="s">
        <v>129</v>
      </c>
      <c r="D48" s="83" t="s">
        <v>203</v>
      </c>
      <c r="E48" s="84"/>
      <c r="F48" s="84"/>
      <c r="G48" s="84" t="n">
        <f aca="false">IFERROR(VLOOKUP(B48,[1]NC_TT13_2021!$A$1:$F$1048576,6,0),"")</f>
        <v>0</v>
      </c>
      <c r="H48" s="84" t="n">
        <f aca="false">IFERROR(VLOOKUP(B48,[2]NC_TT13_2021!$A$1:$F$1048576,6,0),"")</f>
        <v>0</v>
      </c>
    </row>
    <row r="49" customFormat="false" ht="18" hidden="true" customHeight="true" outlineLevel="0" collapsed="false">
      <c r="A49" s="81" t="n">
        <v>56</v>
      </c>
      <c r="B49" s="82" t="s">
        <v>214</v>
      </c>
      <c r="C49" s="26" t="s">
        <v>135</v>
      </c>
      <c r="D49" s="83" t="s">
        <v>205</v>
      </c>
      <c r="E49" s="84"/>
      <c r="F49" s="84"/>
      <c r="G49" s="84" t="n">
        <f aca="false">IFERROR(VLOOKUP(B49,[1]NC_TT13_2021!$A$1:$F$1048576,6,0),"")</f>
        <v>0</v>
      </c>
      <c r="H49" s="84" t="n">
        <f aca="false">IFERROR(VLOOKUP(B49,[2]NC_TT13_2021!$A$1:$F$1048576,6,0),"")</f>
        <v>0</v>
      </c>
    </row>
    <row r="50" s="90" customFormat="true" ht="18" hidden="true" customHeight="true" outlineLevel="0" collapsed="false">
      <c r="A50" s="85" t="n">
        <v>57</v>
      </c>
      <c r="B50" s="86" t="s">
        <v>134</v>
      </c>
      <c r="C50" s="87" t="s">
        <v>135</v>
      </c>
      <c r="D50" s="88" t="s">
        <v>206</v>
      </c>
      <c r="E50" s="89"/>
      <c r="F50" s="89"/>
      <c r="G50" s="84" t="n">
        <f aca="false">IFERROR(VLOOKUP(B50,[1]NC_TT13_2021!$A$1:$F$1048576,6,0),"")</f>
        <v>0</v>
      </c>
      <c r="H50" s="84" t="n">
        <f aca="false">IFERROR(VLOOKUP(B50,[2]NC_TT13_2021!$A$1:$F$1048576,6,0),"")</f>
        <v>0</v>
      </c>
    </row>
    <row r="51" customFormat="false" ht="18" hidden="true" customHeight="true" outlineLevel="0" collapsed="false">
      <c r="A51" s="81" t="n">
        <v>58</v>
      </c>
      <c r="B51" s="82" t="s">
        <v>215</v>
      </c>
      <c r="C51" s="26" t="s">
        <v>135</v>
      </c>
      <c r="D51" s="83" t="s">
        <v>208</v>
      </c>
      <c r="E51" s="84"/>
      <c r="F51" s="84"/>
      <c r="G51" s="84" t="n">
        <f aca="false">IFERROR(VLOOKUP(B51,[1]NC_TT13_2021!$A$1:$F$1048576,6,0),"")</f>
        <v>0</v>
      </c>
      <c r="H51" s="84" t="n">
        <f aca="false">IFERROR(VLOOKUP(B51,[2]NC_TT13_2021!$A$1:$F$1048576,6,0),"")</f>
        <v>0</v>
      </c>
    </row>
    <row r="52" customFormat="false" ht="18" hidden="true" customHeight="true" outlineLevel="0" collapsed="false">
      <c r="A52" s="81" t="n">
        <v>74</v>
      </c>
      <c r="B52" s="82" t="s">
        <v>216</v>
      </c>
      <c r="C52" s="26" t="s">
        <v>147</v>
      </c>
      <c r="D52" s="83" t="s">
        <v>205</v>
      </c>
      <c r="E52" s="84"/>
      <c r="F52" s="84"/>
      <c r="G52" s="84" t="n">
        <f aca="false">IFERROR(VLOOKUP(B52,[1]NC_TT13_2021!$A$1:$F$1048576,6,0),"")</f>
        <v>0</v>
      </c>
      <c r="H52" s="84" t="n">
        <f aca="false">IFERROR(VLOOKUP(B52,[2]NC_TT13_2021!$A$1:$F$1048576,6,0),"")</f>
        <v>0</v>
      </c>
    </row>
    <row r="53" s="90" customFormat="true" ht="18" hidden="true" customHeight="true" outlineLevel="0" collapsed="false">
      <c r="A53" s="85" t="n">
        <v>75</v>
      </c>
      <c r="B53" s="86" t="s">
        <v>146</v>
      </c>
      <c r="C53" s="87" t="s">
        <v>147</v>
      </c>
      <c r="D53" s="88" t="s">
        <v>206</v>
      </c>
      <c r="E53" s="89"/>
      <c r="F53" s="89"/>
      <c r="G53" s="84" t="n">
        <f aca="false">IFERROR(VLOOKUP(B53,[1]NC_TT13_2021!$A$1:$F$1048576,6,0),"")</f>
        <v>0</v>
      </c>
      <c r="H53" s="84" t="n">
        <f aca="false">IFERROR(VLOOKUP(B53,[2]NC_TT13_2021!$A$1:$F$1048576,6,0),"")</f>
        <v>0</v>
      </c>
    </row>
    <row r="54" customFormat="false" ht="18" hidden="true" customHeight="true" outlineLevel="0" collapsed="false">
      <c r="A54" s="81" t="n">
        <v>76</v>
      </c>
      <c r="B54" s="82" t="s">
        <v>217</v>
      </c>
      <c r="C54" s="26" t="s">
        <v>147</v>
      </c>
      <c r="D54" s="83" t="s">
        <v>208</v>
      </c>
      <c r="E54" s="84"/>
      <c r="F54" s="84"/>
      <c r="G54" s="84" t="n">
        <f aca="false">IFERROR(VLOOKUP(B54,[1]NC_TT13_2021!$A$1:$F$1048576,6,0),"")</f>
        <v>0</v>
      </c>
      <c r="H54" s="84" t="n">
        <f aca="false">IFERROR(VLOOKUP(B54,[2]NC_TT13_2021!$A$1:$F$1048576,6,0),"")</f>
        <v>0</v>
      </c>
    </row>
    <row r="55" customFormat="false" ht="18" hidden="true" customHeight="true" outlineLevel="0" collapsed="false">
      <c r="A55" s="81" t="n">
        <v>92</v>
      </c>
      <c r="B55" s="82" t="s">
        <v>218</v>
      </c>
      <c r="C55" s="26" t="s">
        <v>27</v>
      </c>
      <c r="D55" s="83" t="s">
        <v>199</v>
      </c>
      <c r="E55" s="84"/>
      <c r="F55" s="84"/>
      <c r="G55" s="84" t="n">
        <f aca="false">IFERROR(VLOOKUP(B55,[1]NC_TT13_2021!$A$1:$F$1048576,6,0),"")</f>
        <v>0</v>
      </c>
      <c r="H55" s="84" t="n">
        <f aca="false">IFERROR(VLOOKUP(B55,[2]NC_TT13_2021!$A$1:$F$1048576,6,0),"")</f>
        <v>0</v>
      </c>
    </row>
    <row r="56" customFormat="false" ht="18" hidden="true" customHeight="true" outlineLevel="0" collapsed="false">
      <c r="A56" s="81" t="n">
        <v>93</v>
      </c>
      <c r="B56" s="82" t="s">
        <v>26</v>
      </c>
      <c r="C56" s="26" t="s">
        <v>27</v>
      </c>
      <c r="D56" s="83" t="s">
        <v>200</v>
      </c>
      <c r="E56" s="84"/>
      <c r="F56" s="84"/>
      <c r="G56" s="84" t="n">
        <f aca="false">IFERROR(VLOOKUP(B56,[1]NC_TT13_2021!$A$1:$F$1048576,6,0),"")</f>
        <v>0</v>
      </c>
      <c r="H56" s="84" t="n">
        <f aca="false">IFERROR(VLOOKUP(B56,[2]NC_TT13_2021!$A$1:$F$1048576,6,0),"")</f>
        <v>0</v>
      </c>
    </row>
    <row r="57" customFormat="false" ht="18" hidden="true" customHeight="true" outlineLevel="0" collapsed="false">
      <c r="A57" s="81" t="n">
        <v>94</v>
      </c>
      <c r="B57" s="82" t="s">
        <v>219</v>
      </c>
      <c r="C57" s="26" t="s">
        <v>27</v>
      </c>
      <c r="D57" s="83" t="s">
        <v>201</v>
      </c>
      <c r="E57" s="84"/>
      <c r="F57" s="84"/>
      <c r="G57" s="84" t="n">
        <f aca="false">IFERROR(VLOOKUP(B57,[1]NC_TT13_2021!$A$1:$F$1048576,6,0),"")</f>
        <v>0</v>
      </c>
      <c r="H57" s="84" t="n">
        <f aca="false">IFERROR(VLOOKUP(B57,[2]NC_TT13_2021!$A$1:$F$1048576,6,0),"")</f>
        <v>0</v>
      </c>
    </row>
    <row r="58" customFormat="false" ht="18" hidden="true" customHeight="true" outlineLevel="0" collapsed="false">
      <c r="A58" s="81" t="n">
        <v>95</v>
      </c>
      <c r="B58" s="82" t="s">
        <v>220</v>
      </c>
      <c r="C58" s="26" t="s">
        <v>27</v>
      </c>
      <c r="D58" s="83" t="s">
        <v>203</v>
      </c>
      <c r="E58" s="84"/>
      <c r="F58" s="84"/>
      <c r="G58" s="84" t="n">
        <f aca="false">IFERROR(VLOOKUP(B58,[1]NC_TT13_2021!$A$1:$F$1048576,6,0),"")</f>
        <v>0</v>
      </c>
      <c r="H58" s="84" t="n">
        <f aca="false">IFERROR(VLOOKUP(B58,[2]NC_TT13_2021!$A$1:$F$1048576,6,0),"")</f>
        <v>0</v>
      </c>
    </row>
    <row r="59" customFormat="false" ht="18" hidden="false" customHeight="true" outlineLevel="0" collapsed="false">
      <c r="A59" s="81" t="n">
        <v>96</v>
      </c>
      <c r="B59" s="82" t="s">
        <v>221</v>
      </c>
      <c r="C59" s="26" t="s">
        <v>25</v>
      </c>
      <c r="D59" s="83" t="s">
        <v>222</v>
      </c>
      <c r="E59" s="84"/>
      <c r="F59" s="84"/>
      <c r="G59" s="84" t="n">
        <f aca="false">IFERROR(VLOOKUP(B59,[1]NC_TT13_2021!$A$1:$F$1048576,6,0),"")</f>
        <v>214285.714285714</v>
      </c>
      <c r="H59" s="84" t="n">
        <f aca="false">IFERROR(VLOOKUP(B59,[2]NC_TT13_2021!$A$1:$F$1048576,6,0),"")</f>
        <v>207857.142857143</v>
      </c>
    </row>
    <row r="60" customFormat="false" ht="18" hidden="false" customHeight="true" outlineLevel="0" collapsed="false">
      <c r="A60" s="81" t="n">
        <v>97</v>
      </c>
      <c r="B60" s="82" t="s">
        <v>223</v>
      </c>
      <c r="C60" s="26" t="s">
        <v>25</v>
      </c>
      <c r="D60" s="83" t="s">
        <v>224</v>
      </c>
      <c r="E60" s="84"/>
      <c r="F60" s="84"/>
      <c r="G60" s="84" t="n">
        <f aca="false">IFERROR(VLOOKUP(B60,[1]NC_TT13_2021!$A$1:$F$1048576,6,0),"")</f>
        <v>242142.857142857</v>
      </c>
      <c r="H60" s="84" t="n">
        <f aca="false">IFERROR(VLOOKUP(B60,[2]NC_TT13_2021!$A$1:$F$1048576,6,0),"")</f>
        <v>234878.571428571</v>
      </c>
    </row>
    <row r="61" customFormat="false" ht="18" hidden="false" customHeight="true" outlineLevel="0" collapsed="false">
      <c r="A61" s="81" t="n">
        <v>98</v>
      </c>
      <c r="B61" s="82" t="s">
        <v>225</v>
      </c>
      <c r="C61" s="26" t="s">
        <v>25</v>
      </c>
      <c r="D61" s="83" t="s">
        <v>226</v>
      </c>
      <c r="E61" s="84"/>
      <c r="F61" s="84"/>
      <c r="G61" s="84" t="n">
        <f aca="false">IFERROR(VLOOKUP(B61,[1]NC_TT13_2021!$A$1:$F$1048576,6,0),"")</f>
        <v>270000</v>
      </c>
      <c r="H61" s="84" t="n">
        <f aca="false">IFERROR(VLOOKUP(B61,[2]NC_TT13_2021!$A$1:$F$1048576,6,0),"")</f>
        <v>261900</v>
      </c>
    </row>
    <row r="62" customFormat="false" ht="18" hidden="false" customHeight="true" outlineLevel="0" collapsed="false">
      <c r="A62" s="81" t="n">
        <v>99</v>
      </c>
      <c r="B62" s="82" t="s">
        <v>24</v>
      </c>
      <c r="C62" s="26" t="s">
        <v>25</v>
      </c>
      <c r="D62" s="83" t="s">
        <v>227</v>
      </c>
      <c r="E62" s="84"/>
      <c r="F62" s="84"/>
      <c r="G62" s="84" t="n">
        <f aca="false">IFERROR(VLOOKUP(B62,[1]NC_TT13_2021!$A$1:$F$1048576,6,0),"")</f>
        <v>300000</v>
      </c>
      <c r="H62" s="84" t="n">
        <f aca="false">IFERROR(VLOOKUP(B62,[2]NC_TT13_2021!$A$1:$F$1048576,6,0),"")</f>
        <v>291000</v>
      </c>
    </row>
    <row r="63" customFormat="false" ht="18" hidden="false" customHeight="true" outlineLevel="0" collapsed="false">
      <c r="A63" s="81" t="n">
        <v>100</v>
      </c>
      <c r="B63" s="82" t="s">
        <v>228</v>
      </c>
      <c r="C63" s="26" t="s">
        <v>25</v>
      </c>
      <c r="D63" s="83" t="s">
        <v>229</v>
      </c>
      <c r="E63" s="84"/>
      <c r="F63" s="84"/>
      <c r="G63" s="84" t="n">
        <f aca="false">IFERROR(VLOOKUP(B63,[1]NC_TT13_2021!$A$1:$F$1048576,6,0),"")</f>
        <v>327857.142857143</v>
      </c>
      <c r="H63" s="84" t="n">
        <f aca="false">IFERROR(VLOOKUP(B63,[2]NC_TT13_2021!$A$1:$F$1048576,6,0),"")</f>
        <v>318021.428571429</v>
      </c>
    </row>
    <row r="64" customFormat="false" ht="18" hidden="false" customHeight="true" outlineLevel="0" collapsed="false">
      <c r="A64" s="81" t="n">
        <v>101</v>
      </c>
      <c r="B64" s="82" t="s">
        <v>230</v>
      </c>
      <c r="C64" s="26" t="s">
        <v>25</v>
      </c>
      <c r="D64" s="83" t="s">
        <v>231</v>
      </c>
      <c r="E64" s="84"/>
      <c r="F64" s="84"/>
      <c r="G64" s="84" t="n">
        <f aca="false">IFERROR(VLOOKUP(B64,[1]NC_TT13_2021!$A$1:$F$1048576,6,0),"")</f>
        <v>355714.285714286</v>
      </c>
      <c r="H64" s="84" t="n">
        <f aca="false">IFERROR(VLOOKUP(B64,[2]NC_TT13_2021!$A$1:$F$1048576,6,0),"")</f>
        <v>345042.857142857</v>
      </c>
    </row>
    <row r="65" customFormat="false" ht="18" hidden="false" customHeight="true" outlineLevel="0" collapsed="false">
      <c r="A65" s="81" t="n">
        <v>102</v>
      </c>
      <c r="B65" s="82" t="s">
        <v>232</v>
      </c>
      <c r="C65" s="26" t="s">
        <v>25</v>
      </c>
      <c r="D65" s="83" t="s">
        <v>233</v>
      </c>
      <c r="E65" s="84"/>
      <c r="F65" s="84"/>
      <c r="G65" s="84" t="n">
        <f aca="false">IFERROR(VLOOKUP(B65,[1]NC_TT13_2021!$A$1:$F$1048576,6,0),"")</f>
        <v>383571.428571429</v>
      </c>
      <c r="H65" s="84" t="n">
        <f aca="false">IFERROR(VLOOKUP(B65,[2]NC_TT13_2021!$A$1:$F$1048576,6,0),"")</f>
        <v>372064.285714286</v>
      </c>
    </row>
    <row r="66" customFormat="false" ht="18" hidden="false" customHeight="true" outlineLevel="0" collapsed="false">
      <c r="A66" s="81" t="n">
        <v>103</v>
      </c>
      <c r="B66" s="82" t="s">
        <v>234</v>
      </c>
      <c r="C66" s="26" t="s">
        <v>25</v>
      </c>
      <c r="D66" s="83" t="s">
        <v>235</v>
      </c>
      <c r="E66" s="84"/>
      <c r="F66" s="84"/>
      <c r="G66" s="84" t="n">
        <f aca="false">IFERROR(VLOOKUP(B66,[1]NC_TT13_2021!$A$1:$F$1048576,6,0),"")</f>
        <v>413571.428571429</v>
      </c>
      <c r="H66" s="84" t="n">
        <f aca="false">IFERROR(VLOOKUP(B66,[2]NC_TT13_2021!$A$1:$F$1048576,6,0),"")</f>
        <v>401164.285714286</v>
      </c>
    </row>
    <row r="67" customFormat="false" ht="18" hidden="true" customHeight="true" outlineLevel="0" collapsed="false">
      <c r="A67" s="81" t="n">
        <v>104</v>
      </c>
      <c r="B67" s="82" t="s">
        <v>236</v>
      </c>
      <c r="C67" s="26" t="s">
        <v>29</v>
      </c>
      <c r="D67" s="83" t="s">
        <v>205</v>
      </c>
      <c r="E67" s="84"/>
      <c r="F67" s="84"/>
      <c r="G67" s="84" t="str">
        <f aca="false">IFERROR(VLOOKUP(B67,[1]NC_TT13_2021!$A$1:$F$1048576,6,0),"")</f>
        <v/>
      </c>
      <c r="H67" s="84" t="str">
        <f aca="false">IFERROR(VLOOKUP(B67,[2]NC_TT13_2021!$A$1:$F$1048576,6,0),"")</f>
        <v/>
      </c>
    </row>
    <row r="68" customFormat="false" ht="18" hidden="true" customHeight="true" outlineLevel="0" collapsed="false">
      <c r="A68" s="81" t="n">
        <v>105</v>
      </c>
      <c r="B68" s="82" t="s">
        <v>28</v>
      </c>
      <c r="C68" s="26" t="s">
        <v>29</v>
      </c>
      <c r="D68" s="83" t="s">
        <v>206</v>
      </c>
      <c r="E68" s="84"/>
      <c r="F68" s="84"/>
      <c r="G68" s="84" t="n">
        <f aca="false">IFERROR(VLOOKUP(B68,[1]NC_TT13_2021!$A$1:$F$1048576,6,0),"")</f>
        <v>0</v>
      </c>
      <c r="H68" s="84" t="n">
        <f aca="false">IFERROR(VLOOKUP(B68,[2]NC_TT13_2021!$A$1:$F$1048576,6,0),"")</f>
        <v>0</v>
      </c>
    </row>
    <row r="69" customFormat="false" ht="18" hidden="true" customHeight="true" outlineLevel="0" collapsed="false">
      <c r="A69" s="81" t="n">
        <v>106</v>
      </c>
      <c r="B69" s="82" t="s">
        <v>237</v>
      </c>
      <c r="C69" s="26" t="s">
        <v>29</v>
      </c>
      <c r="D69" s="83" t="s">
        <v>208</v>
      </c>
      <c r="E69" s="84"/>
      <c r="F69" s="84"/>
      <c r="G69" s="84" t="n">
        <f aca="false">IFERROR(VLOOKUP(B69,[1]NC_TT13_2021!$A$1:$F$1048576,6,0),"")</f>
        <v>0</v>
      </c>
      <c r="H69" s="84" t="n">
        <f aca="false">IFERROR(VLOOKUP(B69,[2]NC_TT13_2021!$A$1:$F$1048576,6,0),"")</f>
        <v>0</v>
      </c>
    </row>
    <row r="70" customFormat="false" ht="18" hidden="true" customHeight="true" outlineLevel="0" collapsed="false">
      <c r="A70" s="81"/>
      <c r="B70" s="82"/>
      <c r="C70" s="26"/>
      <c r="D70" s="83"/>
      <c r="E70" s="84"/>
      <c r="F70" s="84"/>
      <c r="G70" s="84"/>
      <c r="H70" s="84"/>
    </row>
    <row r="71" s="90" customFormat="true" ht="18" hidden="true" customHeight="true" outlineLevel="0" collapsed="false">
      <c r="A71" s="85" t="n">
        <v>48</v>
      </c>
      <c r="B71" s="86" t="s">
        <v>238</v>
      </c>
      <c r="C71" s="87" t="s">
        <v>131</v>
      </c>
      <c r="D71" s="88" t="s">
        <v>199</v>
      </c>
      <c r="E71" s="89" t="n">
        <f aca="false">$E$46</f>
        <v>0</v>
      </c>
      <c r="F71" s="89" t="n">
        <f aca="false">$F$46</f>
        <v>0</v>
      </c>
      <c r="G71" s="89" t="n">
        <f aca="false">$G$46</f>
        <v>0</v>
      </c>
      <c r="H71" s="89" t="n">
        <f aca="false">$H$46</f>
        <v>0</v>
      </c>
    </row>
    <row r="72" customFormat="false" ht="18" hidden="true" customHeight="true" outlineLevel="0" collapsed="false">
      <c r="A72" s="81" t="n">
        <v>49</v>
      </c>
      <c r="B72" s="82" t="s">
        <v>130</v>
      </c>
      <c r="C72" s="26" t="s">
        <v>131</v>
      </c>
      <c r="D72" s="83" t="s">
        <v>200</v>
      </c>
      <c r="E72" s="84" t="n">
        <f aca="false">$E$46</f>
        <v>0</v>
      </c>
      <c r="F72" s="84" t="n">
        <f aca="false">$F$46</f>
        <v>0</v>
      </c>
      <c r="G72" s="84" t="n">
        <f aca="false">$G$46</f>
        <v>0</v>
      </c>
      <c r="H72" s="84" t="n">
        <f aca="false">$H$46</f>
        <v>0</v>
      </c>
    </row>
    <row r="73" customFormat="false" ht="18" hidden="true" customHeight="true" outlineLevel="0" collapsed="false">
      <c r="A73" s="81" t="n">
        <v>50</v>
      </c>
      <c r="B73" s="82" t="s">
        <v>239</v>
      </c>
      <c r="C73" s="26" t="s">
        <v>131</v>
      </c>
      <c r="D73" s="83" t="s">
        <v>201</v>
      </c>
      <c r="E73" s="84" t="n">
        <f aca="false">$E$46</f>
        <v>0</v>
      </c>
      <c r="F73" s="84" t="n">
        <f aca="false">$F$46</f>
        <v>0</v>
      </c>
      <c r="G73" s="84" t="n">
        <f aca="false">$G$46</f>
        <v>0</v>
      </c>
      <c r="H73" s="84" t="n">
        <f aca="false">$H$46</f>
        <v>0</v>
      </c>
    </row>
    <row r="74" customFormat="false" ht="18" hidden="true" customHeight="true" outlineLevel="0" collapsed="false">
      <c r="A74" s="81" t="n">
        <v>51</v>
      </c>
      <c r="B74" s="82" t="s">
        <v>240</v>
      </c>
      <c r="C74" s="26" t="s">
        <v>131</v>
      </c>
      <c r="D74" s="83" t="s">
        <v>203</v>
      </c>
      <c r="E74" s="84" t="n">
        <f aca="false">$E$46</f>
        <v>0</v>
      </c>
      <c r="F74" s="84" t="n">
        <f aca="false">$F$46</f>
        <v>0</v>
      </c>
      <c r="G74" s="84" t="n">
        <f aca="false">$G$46</f>
        <v>0</v>
      </c>
      <c r="H74" s="84" t="n">
        <f aca="false">$H$46</f>
        <v>0</v>
      </c>
    </row>
    <row r="75" customFormat="false" ht="18" hidden="true" customHeight="true" outlineLevel="0" collapsed="false">
      <c r="A75" s="81" t="n">
        <v>52</v>
      </c>
      <c r="B75" s="82" t="s">
        <v>241</v>
      </c>
      <c r="C75" s="26" t="s">
        <v>133</v>
      </c>
      <c r="D75" s="83" t="s">
        <v>199</v>
      </c>
      <c r="E75" s="84" t="n">
        <f aca="false">$E$46</f>
        <v>0</v>
      </c>
      <c r="F75" s="84" t="n">
        <f aca="false">$F$46</f>
        <v>0</v>
      </c>
      <c r="G75" s="84" t="n">
        <f aca="false">$G$46</f>
        <v>0</v>
      </c>
      <c r="H75" s="84" t="n">
        <f aca="false">$H$46</f>
        <v>0</v>
      </c>
    </row>
    <row r="76" customFormat="false" ht="18" hidden="true" customHeight="true" outlineLevel="0" collapsed="false">
      <c r="A76" s="81" t="n">
        <v>53</v>
      </c>
      <c r="B76" s="82" t="s">
        <v>132</v>
      </c>
      <c r="C76" s="26" t="s">
        <v>133</v>
      </c>
      <c r="D76" s="83" t="s">
        <v>200</v>
      </c>
      <c r="E76" s="84" t="n">
        <f aca="false">$E$46</f>
        <v>0</v>
      </c>
      <c r="F76" s="84" t="n">
        <f aca="false">$F$46</f>
        <v>0</v>
      </c>
      <c r="G76" s="84" t="n">
        <f aca="false">$G$46</f>
        <v>0</v>
      </c>
      <c r="H76" s="84" t="n">
        <f aca="false">$H$46</f>
        <v>0</v>
      </c>
    </row>
    <row r="77" customFormat="false" ht="18" hidden="true" customHeight="true" outlineLevel="0" collapsed="false">
      <c r="A77" s="81" t="n">
        <v>54</v>
      </c>
      <c r="B77" s="82" t="s">
        <v>242</v>
      </c>
      <c r="C77" s="26" t="s">
        <v>133</v>
      </c>
      <c r="D77" s="83" t="s">
        <v>201</v>
      </c>
      <c r="E77" s="84" t="n">
        <f aca="false">$E$46</f>
        <v>0</v>
      </c>
      <c r="F77" s="84" t="n">
        <f aca="false">$F$46</f>
        <v>0</v>
      </c>
      <c r="G77" s="84" t="n">
        <f aca="false">$G$46</f>
        <v>0</v>
      </c>
      <c r="H77" s="84" t="n">
        <f aca="false">$H$46</f>
        <v>0</v>
      </c>
    </row>
    <row r="78" customFormat="false" ht="18" hidden="true" customHeight="true" outlineLevel="0" collapsed="false">
      <c r="A78" s="81" t="n">
        <v>55</v>
      </c>
      <c r="B78" s="82" t="s">
        <v>243</v>
      </c>
      <c r="C78" s="26" t="s">
        <v>133</v>
      </c>
      <c r="D78" s="83" t="s">
        <v>203</v>
      </c>
      <c r="E78" s="84" t="n">
        <f aca="false">$E$46</f>
        <v>0</v>
      </c>
      <c r="F78" s="84" t="n">
        <f aca="false">$F$46</f>
        <v>0</v>
      </c>
      <c r="G78" s="84" t="n">
        <f aca="false">$G$46</f>
        <v>0</v>
      </c>
      <c r="H78" s="84" t="n">
        <f aca="false">$H$46</f>
        <v>0</v>
      </c>
    </row>
    <row r="79" customFormat="false" ht="18" hidden="true" customHeight="true" outlineLevel="0" collapsed="false">
      <c r="A79" s="81" t="n">
        <v>59</v>
      </c>
      <c r="B79" s="82" t="s">
        <v>244</v>
      </c>
      <c r="C79" s="26" t="s">
        <v>137</v>
      </c>
      <c r="D79" s="83" t="s">
        <v>205</v>
      </c>
      <c r="E79" s="84" t="n">
        <f aca="false">$E$50</f>
        <v>0</v>
      </c>
      <c r="F79" s="84" t="n">
        <f aca="false">$F$50</f>
        <v>0</v>
      </c>
      <c r="G79" s="84" t="n">
        <f aca="false">$G$50</f>
        <v>0</v>
      </c>
      <c r="H79" s="84" t="n">
        <f aca="false">$H$50</f>
        <v>0</v>
      </c>
    </row>
    <row r="80" customFormat="false" ht="18" hidden="true" customHeight="true" outlineLevel="0" collapsed="false">
      <c r="A80" s="81" t="n">
        <v>60</v>
      </c>
      <c r="B80" s="82" t="s">
        <v>136</v>
      </c>
      <c r="C80" s="26" t="s">
        <v>137</v>
      </c>
      <c r="D80" s="83" t="s">
        <v>206</v>
      </c>
      <c r="E80" s="84" t="n">
        <f aca="false">$E$50</f>
        <v>0</v>
      </c>
      <c r="F80" s="84" t="n">
        <f aca="false">$F$50</f>
        <v>0</v>
      </c>
      <c r="G80" s="84" t="n">
        <f aca="false">$G$50</f>
        <v>0</v>
      </c>
      <c r="H80" s="84" t="n">
        <f aca="false">$H$50</f>
        <v>0</v>
      </c>
    </row>
    <row r="81" customFormat="false" ht="18" hidden="true" customHeight="true" outlineLevel="0" collapsed="false">
      <c r="A81" s="81" t="n">
        <v>61</v>
      </c>
      <c r="B81" s="82" t="s">
        <v>245</v>
      </c>
      <c r="C81" s="26" t="s">
        <v>137</v>
      </c>
      <c r="D81" s="83" t="s">
        <v>208</v>
      </c>
      <c r="E81" s="84" t="n">
        <f aca="false">$E$50</f>
        <v>0</v>
      </c>
      <c r="F81" s="84" t="n">
        <f aca="false">$F$50</f>
        <v>0</v>
      </c>
      <c r="G81" s="84" t="n">
        <f aca="false">$G$50</f>
        <v>0</v>
      </c>
      <c r="H81" s="84" t="n">
        <f aca="false">$H$50</f>
        <v>0</v>
      </c>
    </row>
    <row r="82" customFormat="false" ht="18" hidden="true" customHeight="true" outlineLevel="0" collapsed="false">
      <c r="A82" s="81" t="n">
        <v>62</v>
      </c>
      <c r="B82" s="82" t="s">
        <v>246</v>
      </c>
      <c r="C82" s="26" t="s">
        <v>139</v>
      </c>
      <c r="D82" s="83" t="s">
        <v>205</v>
      </c>
      <c r="E82" s="84" t="n">
        <f aca="false">$E$50</f>
        <v>0</v>
      </c>
      <c r="F82" s="84" t="n">
        <f aca="false">$F$50</f>
        <v>0</v>
      </c>
      <c r="G82" s="84" t="n">
        <f aca="false">$G$50</f>
        <v>0</v>
      </c>
      <c r="H82" s="84" t="n">
        <f aca="false">$H$50</f>
        <v>0</v>
      </c>
    </row>
    <row r="83" customFormat="false" ht="18" hidden="true" customHeight="true" outlineLevel="0" collapsed="false">
      <c r="A83" s="81" t="n">
        <v>63</v>
      </c>
      <c r="B83" s="82" t="s">
        <v>138</v>
      </c>
      <c r="C83" s="26" t="s">
        <v>139</v>
      </c>
      <c r="D83" s="83" t="s">
        <v>206</v>
      </c>
      <c r="E83" s="84" t="n">
        <f aca="false">$E$50</f>
        <v>0</v>
      </c>
      <c r="F83" s="84" t="n">
        <f aca="false">$F$50</f>
        <v>0</v>
      </c>
      <c r="G83" s="84" t="n">
        <f aca="false">$G$50</f>
        <v>0</v>
      </c>
      <c r="H83" s="84" t="n">
        <f aca="false">$H$50</f>
        <v>0</v>
      </c>
    </row>
    <row r="84" customFormat="false" ht="18" hidden="true" customHeight="true" outlineLevel="0" collapsed="false">
      <c r="A84" s="81" t="n">
        <v>64</v>
      </c>
      <c r="B84" s="82" t="s">
        <v>247</v>
      </c>
      <c r="C84" s="26" t="s">
        <v>139</v>
      </c>
      <c r="D84" s="83" t="s">
        <v>208</v>
      </c>
      <c r="E84" s="84" t="n">
        <f aca="false">$E$50</f>
        <v>0</v>
      </c>
      <c r="F84" s="84" t="n">
        <f aca="false">$F$50</f>
        <v>0</v>
      </c>
      <c r="G84" s="84" t="n">
        <f aca="false">$G$50</f>
        <v>0</v>
      </c>
      <c r="H84" s="84" t="n">
        <f aca="false">$H$50</f>
        <v>0</v>
      </c>
    </row>
    <row r="85" customFormat="false" ht="18" hidden="true" customHeight="true" outlineLevel="0" collapsed="false">
      <c r="A85" s="81" t="n">
        <v>65</v>
      </c>
      <c r="B85" s="82" t="s">
        <v>248</v>
      </c>
      <c r="C85" s="26" t="s">
        <v>141</v>
      </c>
      <c r="D85" s="83" t="s">
        <v>205</v>
      </c>
      <c r="E85" s="84" t="n">
        <f aca="false">$E$50</f>
        <v>0</v>
      </c>
      <c r="F85" s="84" t="n">
        <f aca="false">$F$50</f>
        <v>0</v>
      </c>
      <c r="G85" s="84" t="n">
        <f aca="false">$G$50</f>
        <v>0</v>
      </c>
      <c r="H85" s="84" t="n">
        <f aca="false">$H$50</f>
        <v>0</v>
      </c>
    </row>
    <row r="86" customFormat="false" ht="18" hidden="true" customHeight="true" outlineLevel="0" collapsed="false">
      <c r="A86" s="81" t="n">
        <v>66</v>
      </c>
      <c r="B86" s="82" t="s">
        <v>140</v>
      </c>
      <c r="C86" s="26" t="s">
        <v>141</v>
      </c>
      <c r="D86" s="83" t="s">
        <v>206</v>
      </c>
      <c r="E86" s="84" t="n">
        <f aca="false">$E$50</f>
        <v>0</v>
      </c>
      <c r="F86" s="84" t="n">
        <f aca="false">$F$50</f>
        <v>0</v>
      </c>
      <c r="G86" s="84" t="n">
        <f aca="false">$G$50</f>
        <v>0</v>
      </c>
      <c r="H86" s="84" t="n">
        <f aca="false">$H$50</f>
        <v>0</v>
      </c>
    </row>
    <row r="87" customFormat="false" ht="18" hidden="true" customHeight="true" outlineLevel="0" collapsed="false">
      <c r="A87" s="81" t="n">
        <v>67</v>
      </c>
      <c r="B87" s="82" t="s">
        <v>249</v>
      </c>
      <c r="C87" s="26" t="s">
        <v>141</v>
      </c>
      <c r="D87" s="83" t="s">
        <v>208</v>
      </c>
      <c r="E87" s="84" t="n">
        <f aca="false">$E$50</f>
        <v>0</v>
      </c>
      <c r="F87" s="84" t="n">
        <f aca="false">$F$50</f>
        <v>0</v>
      </c>
      <c r="G87" s="84" t="n">
        <f aca="false">$G$50</f>
        <v>0</v>
      </c>
      <c r="H87" s="84" t="n">
        <f aca="false">$H$50</f>
        <v>0</v>
      </c>
    </row>
    <row r="88" customFormat="false" ht="18" hidden="true" customHeight="true" outlineLevel="0" collapsed="false">
      <c r="A88" s="81" t="n">
        <v>68</v>
      </c>
      <c r="B88" s="82" t="s">
        <v>250</v>
      </c>
      <c r="C88" s="26" t="s">
        <v>143</v>
      </c>
      <c r="D88" s="83" t="s">
        <v>205</v>
      </c>
      <c r="E88" s="84" t="n">
        <f aca="false">$E$50</f>
        <v>0</v>
      </c>
      <c r="F88" s="84" t="n">
        <f aca="false">$F$50</f>
        <v>0</v>
      </c>
      <c r="G88" s="84" t="n">
        <f aca="false">$G$50</f>
        <v>0</v>
      </c>
      <c r="H88" s="84" t="n">
        <f aca="false">$H$50</f>
        <v>0</v>
      </c>
    </row>
    <row r="89" customFormat="false" ht="18" hidden="true" customHeight="true" outlineLevel="0" collapsed="false">
      <c r="A89" s="81" t="n">
        <v>69</v>
      </c>
      <c r="B89" s="82" t="s">
        <v>142</v>
      </c>
      <c r="C89" s="26" t="s">
        <v>143</v>
      </c>
      <c r="D89" s="83" t="s">
        <v>206</v>
      </c>
      <c r="E89" s="84" t="n">
        <f aca="false">$E$50</f>
        <v>0</v>
      </c>
      <c r="F89" s="84" t="n">
        <f aca="false">$F$50</f>
        <v>0</v>
      </c>
      <c r="G89" s="84" t="n">
        <f aca="false">$G$50</f>
        <v>0</v>
      </c>
      <c r="H89" s="84" t="n">
        <f aca="false">$H$50</f>
        <v>0</v>
      </c>
    </row>
    <row r="90" customFormat="false" ht="18" hidden="true" customHeight="true" outlineLevel="0" collapsed="false">
      <c r="A90" s="81" t="n">
        <v>70</v>
      </c>
      <c r="B90" s="82" t="s">
        <v>251</v>
      </c>
      <c r="C90" s="26" t="s">
        <v>143</v>
      </c>
      <c r="D90" s="83" t="s">
        <v>208</v>
      </c>
      <c r="E90" s="84" t="n">
        <f aca="false">$E$50</f>
        <v>0</v>
      </c>
      <c r="F90" s="84" t="n">
        <f aca="false">$F$50</f>
        <v>0</v>
      </c>
      <c r="G90" s="84" t="n">
        <f aca="false">$G$50</f>
        <v>0</v>
      </c>
      <c r="H90" s="84" t="n">
        <f aca="false">$H$50</f>
        <v>0</v>
      </c>
    </row>
    <row r="91" customFormat="false" ht="18" hidden="true" customHeight="true" outlineLevel="0" collapsed="false">
      <c r="A91" s="81" t="n">
        <v>71</v>
      </c>
      <c r="B91" s="82" t="s">
        <v>252</v>
      </c>
      <c r="C91" s="26" t="s">
        <v>145</v>
      </c>
      <c r="D91" s="83" t="s">
        <v>205</v>
      </c>
      <c r="E91" s="84" t="n">
        <f aca="false">$E$50</f>
        <v>0</v>
      </c>
      <c r="F91" s="84" t="n">
        <f aca="false">$F$50</f>
        <v>0</v>
      </c>
      <c r="G91" s="84" t="n">
        <f aca="false">$G$50</f>
        <v>0</v>
      </c>
      <c r="H91" s="84" t="n">
        <f aca="false">$H$50</f>
        <v>0</v>
      </c>
    </row>
    <row r="92" customFormat="false" ht="18" hidden="true" customHeight="true" outlineLevel="0" collapsed="false">
      <c r="A92" s="81" t="n">
        <v>72</v>
      </c>
      <c r="B92" s="82" t="s">
        <v>144</v>
      </c>
      <c r="C92" s="26" t="s">
        <v>145</v>
      </c>
      <c r="D92" s="83" t="s">
        <v>206</v>
      </c>
      <c r="E92" s="84" t="n">
        <f aca="false">$E$50</f>
        <v>0</v>
      </c>
      <c r="F92" s="84" t="n">
        <f aca="false">$F$50</f>
        <v>0</v>
      </c>
      <c r="G92" s="84" t="n">
        <f aca="false">$G$50</f>
        <v>0</v>
      </c>
      <c r="H92" s="84" t="n">
        <f aca="false">$H$50</f>
        <v>0</v>
      </c>
    </row>
    <row r="93" customFormat="false" ht="18" hidden="true" customHeight="true" outlineLevel="0" collapsed="false">
      <c r="A93" s="81" t="n">
        <v>73</v>
      </c>
      <c r="B93" s="82" t="s">
        <v>253</v>
      </c>
      <c r="C93" s="26" t="s">
        <v>145</v>
      </c>
      <c r="D93" s="83" t="s">
        <v>208</v>
      </c>
      <c r="E93" s="84" t="n">
        <f aca="false">$E$50</f>
        <v>0</v>
      </c>
      <c r="F93" s="84" t="n">
        <f aca="false">$F$50</f>
        <v>0</v>
      </c>
      <c r="G93" s="84" t="n">
        <f aca="false">$G$50</f>
        <v>0</v>
      </c>
      <c r="H93" s="84" t="n">
        <f aca="false">$H$50</f>
        <v>0</v>
      </c>
    </row>
    <row r="94" customFormat="false" ht="18" hidden="true" customHeight="true" outlineLevel="0" collapsed="false">
      <c r="A94" s="81" t="n">
        <v>77</v>
      </c>
      <c r="B94" s="82" t="s">
        <v>254</v>
      </c>
      <c r="C94" s="26" t="s">
        <v>149</v>
      </c>
      <c r="D94" s="83" t="s">
        <v>205</v>
      </c>
      <c r="E94" s="84" t="n">
        <f aca="false">$E$53</f>
        <v>0</v>
      </c>
      <c r="F94" s="84" t="n">
        <f aca="false">$F$53</f>
        <v>0</v>
      </c>
      <c r="G94" s="84" t="n">
        <f aca="false">$G$53</f>
        <v>0</v>
      </c>
      <c r="H94" s="84" t="n">
        <f aca="false">$H$53</f>
        <v>0</v>
      </c>
    </row>
    <row r="95" customFormat="false" ht="18" hidden="true" customHeight="true" outlineLevel="0" collapsed="false">
      <c r="A95" s="81" t="n">
        <v>78</v>
      </c>
      <c r="B95" s="82" t="s">
        <v>148</v>
      </c>
      <c r="C95" s="26" t="s">
        <v>149</v>
      </c>
      <c r="D95" s="83" t="s">
        <v>206</v>
      </c>
      <c r="E95" s="84" t="n">
        <f aca="false">$E$53</f>
        <v>0</v>
      </c>
      <c r="F95" s="84" t="n">
        <f aca="false">$F$53</f>
        <v>0</v>
      </c>
      <c r="G95" s="84" t="n">
        <f aca="false">$G$53</f>
        <v>0</v>
      </c>
      <c r="H95" s="84" t="n">
        <f aca="false">$H$53</f>
        <v>0</v>
      </c>
    </row>
    <row r="96" customFormat="false" ht="18" hidden="true" customHeight="true" outlineLevel="0" collapsed="false">
      <c r="A96" s="81" t="n">
        <v>79</v>
      </c>
      <c r="B96" s="82" t="s">
        <v>255</v>
      </c>
      <c r="C96" s="26" t="s">
        <v>149</v>
      </c>
      <c r="D96" s="83" t="s">
        <v>208</v>
      </c>
      <c r="E96" s="84" t="n">
        <f aca="false">$E$53</f>
        <v>0</v>
      </c>
      <c r="F96" s="84" t="n">
        <f aca="false">$F$53</f>
        <v>0</v>
      </c>
      <c r="G96" s="84" t="n">
        <f aca="false">$G$53</f>
        <v>0</v>
      </c>
      <c r="H96" s="84" t="n">
        <f aca="false">$H$53</f>
        <v>0</v>
      </c>
    </row>
    <row r="97" customFormat="false" ht="18" hidden="true" customHeight="true" outlineLevel="0" collapsed="false">
      <c r="A97" s="81" t="n">
        <v>80</v>
      </c>
      <c r="B97" s="82" t="s">
        <v>256</v>
      </c>
      <c r="C97" s="26" t="s">
        <v>151</v>
      </c>
      <c r="D97" s="83" t="s">
        <v>205</v>
      </c>
      <c r="E97" s="84" t="n">
        <f aca="false">$E$53</f>
        <v>0</v>
      </c>
      <c r="F97" s="84" t="n">
        <f aca="false">$F$53</f>
        <v>0</v>
      </c>
      <c r="G97" s="84" t="n">
        <f aca="false">$G$53</f>
        <v>0</v>
      </c>
      <c r="H97" s="84" t="n">
        <f aca="false">$H$53</f>
        <v>0</v>
      </c>
    </row>
    <row r="98" customFormat="false" ht="18" hidden="true" customHeight="true" outlineLevel="0" collapsed="false">
      <c r="A98" s="81" t="n">
        <v>81</v>
      </c>
      <c r="B98" s="82" t="s">
        <v>150</v>
      </c>
      <c r="C98" s="26" t="s">
        <v>151</v>
      </c>
      <c r="D98" s="83" t="s">
        <v>206</v>
      </c>
      <c r="E98" s="84" t="n">
        <f aca="false">$E$53</f>
        <v>0</v>
      </c>
      <c r="F98" s="84" t="n">
        <f aca="false">$F$53</f>
        <v>0</v>
      </c>
      <c r="G98" s="84" t="n">
        <f aca="false">$G$53</f>
        <v>0</v>
      </c>
      <c r="H98" s="84" t="n">
        <f aca="false">$H$53</f>
        <v>0</v>
      </c>
    </row>
    <row r="99" customFormat="false" ht="18" hidden="true" customHeight="true" outlineLevel="0" collapsed="false">
      <c r="A99" s="81" t="n">
        <v>82</v>
      </c>
      <c r="B99" s="82" t="s">
        <v>257</v>
      </c>
      <c r="C99" s="26" t="s">
        <v>151</v>
      </c>
      <c r="D99" s="83" t="s">
        <v>208</v>
      </c>
      <c r="E99" s="84" t="n">
        <f aca="false">$E$53</f>
        <v>0</v>
      </c>
      <c r="F99" s="84" t="n">
        <f aca="false">$F$53</f>
        <v>0</v>
      </c>
      <c r="G99" s="84" t="n">
        <f aca="false">$G$53</f>
        <v>0</v>
      </c>
      <c r="H99" s="84" t="n">
        <f aca="false">$H$53</f>
        <v>0</v>
      </c>
    </row>
    <row r="100" customFormat="false" ht="18" hidden="true" customHeight="true" outlineLevel="0" collapsed="false">
      <c r="A100" s="81" t="n">
        <v>83</v>
      </c>
      <c r="B100" s="82" t="s">
        <v>258</v>
      </c>
      <c r="C100" s="26" t="s">
        <v>153</v>
      </c>
      <c r="D100" s="83" t="s">
        <v>205</v>
      </c>
      <c r="E100" s="84" t="n">
        <f aca="false">$E$53</f>
        <v>0</v>
      </c>
      <c r="F100" s="84" t="n">
        <f aca="false">$F$53</f>
        <v>0</v>
      </c>
      <c r="G100" s="84" t="n">
        <f aca="false">$G$53</f>
        <v>0</v>
      </c>
      <c r="H100" s="84" t="n">
        <f aca="false">$H$53</f>
        <v>0</v>
      </c>
    </row>
    <row r="101" customFormat="false" ht="18" hidden="true" customHeight="true" outlineLevel="0" collapsed="false">
      <c r="A101" s="81" t="n">
        <v>84</v>
      </c>
      <c r="B101" s="82" t="s">
        <v>152</v>
      </c>
      <c r="C101" s="26" t="s">
        <v>153</v>
      </c>
      <c r="D101" s="83" t="s">
        <v>206</v>
      </c>
      <c r="E101" s="84" t="n">
        <f aca="false">$E$53</f>
        <v>0</v>
      </c>
      <c r="F101" s="84" t="n">
        <f aca="false">$F$53</f>
        <v>0</v>
      </c>
      <c r="G101" s="84" t="n">
        <f aca="false">$G$53</f>
        <v>0</v>
      </c>
      <c r="H101" s="84" t="n">
        <f aca="false">$H$53</f>
        <v>0</v>
      </c>
    </row>
    <row r="102" customFormat="false" ht="18" hidden="true" customHeight="true" outlineLevel="0" collapsed="false">
      <c r="A102" s="81" t="n">
        <v>85</v>
      </c>
      <c r="B102" s="82" t="s">
        <v>259</v>
      </c>
      <c r="C102" s="26" t="s">
        <v>153</v>
      </c>
      <c r="D102" s="83" t="s">
        <v>208</v>
      </c>
      <c r="E102" s="84" t="n">
        <f aca="false">$E$53</f>
        <v>0</v>
      </c>
      <c r="F102" s="84" t="n">
        <f aca="false">$F$53</f>
        <v>0</v>
      </c>
      <c r="G102" s="84" t="n">
        <f aca="false">$G$53</f>
        <v>0</v>
      </c>
      <c r="H102" s="84" t="n">
        <f aca="false">$H$53</f>
        <v>0</v>
      </c>
    </row>
    <row r="103" customFormat="false" ht="18" hidden="true" customHeight="true" outlineLevel="0" collapsed="false">
      <c r="A103" s="81" t="n">
        <v>86</v>
      </c>
      <c r="B103" s="82" t="s">
        <v>260</v>
      </c>
      <c r="C103" s="26" t="s">
        <v>155</v>
      </c>
      <c r="D103" s="83" t="s">
        <v>205</v>
      </c>
      <c r="E103" s="84" t="n">
        <f aca="false">$E$53</f>
        <v>0</v>
      </c>
      <c r="F103" s="84" t="n">
        <f aca="false">$F$53</f>
        <v>0</v>
      </c>
      <c r="G103" s="84" t="n">
        <f aca="false">$G$53</f>
        <v>0</v>
      </c>
      <c r="H103" s="84" t="n">
        <f aca="false">$H$53</f>
        <v>0</v>
      </c>
    </row>
    <row r="104" customFormat="false" ht="18" hidden="true" customHeight="true" outlineLevel="0" collapsed="false">
      <c r="A104" s="81" t="n">
        <v>87</v>
      </c>
      <c r="B104" s="82" t="s">
        <v>154</v>
      </c>
      <c r="C104" s="26" t="s">
        <v>155</v>
      </c>
      <c r="D104" s="83" t="s">
        <v>206</v>
      </c>
      <c r="E104" s="84" t="n">
        <f aca="false">$E$53</f>
        <v>0</v>
      </c>
      <c r="F104" s="84" t="n">
        <f aca="false">$F$53</f>
        <v>0</v>
      </c>
      <c r="G104" s="84" t="n">
        <f aca="false">$G$53</f>
        <v>0</v>
      </c>
      <c r="H104" s="84" t="n">
        <f aca="false">$H$53</f>
        <v>0</v>
      </c>
    </row>
    <row r="105" customFormat="false" ht="18" hidden="true" customHeight="true" outlineLevel="0" collapsed="false">
      <c r="A105" s="81" t="n">
        <v>88</v>
      </c>
      <c r="B105" s="82" t="s">
        <v>261</v>
      </c>
      <c r="C105" s="26" t="s">
        <v>155</v>
      </c>
      <c r="D105" s="83" t="s">
        <v>208</v>
      </c>
      <c r="E105" s="84" t="n">
        <f aca="false">$E$53</f>
        <v>0</v>
      </c>
      <c r="F105" s="84" t="n">
        <f aca="false">$F$53</f>
        <v>0</v>
      </c>
      <c r="G105" s="84" t="n">
        <f aca="false">$G$53</f>
        <v>0</v>
      </c>
      <c r="H105" s="84" t="n">
        <f aca="false">$H$53</f>
        <v>0</v>
      </c>
    </row>
    <row r="106" customFormat="false" ht="18" hidden="true" customHeight="true" outlineLevel="0" collapsed="false">
      <c r="A106" s="81" t="n">
        <v>89</v>
      </c>
      <c r="B106" s="82" t="s">
        <v>262</v>
      </c>
      <c r="C106" s="26" t="s">
        <v>157</v>
      </c>
      <c r="D106" s="83" t="s">
        <v>205</v>
      </c>
      <c r="E106" s="84" t="n">
        <f aca="false">$E$53</f>
        <v>0</v>
      </c>
      <c r="F106" s="84" t="n">
        <f aca="false">$F$53</f>
        <v>0</v>
      </c>
      <c r="G106" s="84" t="n">
        <f aca="false">$G$53</f>
        <v>0</v>
      </c>
      <c r="H106" s="84" t="n">
        <f aca="false">$H$53</f>
        <v>0</v>
      </c>
    </row>
    <row r="107" customFormat="false" ht="18" hidden="true" customHeight="true" outlineLevel="0" collapsed="false">
      <c r="A107" s="81" t="n">
        <v>90</v>
      </c>
      <c r="B107" s="82" t="s">
        <v>156</v>
      </c>
      <c r="C107" s="26" t="s">
        <v>157</v>
      </c>
      <c r="D107" s="83" t="s">
        <v>206</v>
      </c>
      <c r="E107" s="84" t="n">
        <f aca="false">$E$53</f>
        <v>0</v>
      </c>
      <c r="F107" s="84" t="n">
        <f aca="false">$F$53</f>
        <v>0</v>
      </c>
      <c r="G107" s="84" t="n">
        <f aca="false">$G$53</f>
        <v>0</v>
      </c>
      <c r="H107" s="84" t="n">
        <f aca="false">$H$53</f>
        <v>0</v>
      </c>
    </row>
    <row r="108" customFormat="false" ht="18" hidden="true" customHeight="true" outlineLevel="0" collapsed="false">
      <c r="A108" s="81" t="n">
        <v>91</v>
      </c>
      <c r="B108" s="82" t="s">
        <v>263</v>
      </c>
      <c r="C108" s="26" t="s">
        <v>157</v>
      </c>
      <c r="D108" s="83" t="s">
        <v>208</v>
      </c>
      <c r="E108" s="84" t="n">
        <f aca="false">$E$53</f>
        <v>0</v>
      </c>
      <c r="F108" s="84" t="n">
        <f aca="false">$F$53</f>
        <v>0</v>
      </c>
      <c r="G108" s="84" t="n">
        <f aca="false">$G$53</f>
        <v>0</v>
      </c>
      <c r="H108" s="84" t="n">
        <f aca="false">$H$53</f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0:D1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B15" activeCellId="0" sqref="B15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50"/>
    <col collapsed="false" customWidth="true" hidden="false" outlineLevel="0" max="3" min="3" style="0" width="43"/>
    <col collapsed="false" customWidth="true" hidden="false" outlineLevel="0" max="4" min="4" style="0" width="60"/>
  </cols>
  <sheetData>
    <row r="10" customFormat="false" ht="25.5" hidden="false" customHeight="true" outlineLevel="0" collapsed="false">
      <c r="A10" s="91" t="s">
        <v>264</v>
      </c>
      <c r="B10" s="91" t="s">
        <v>265</v>
      </c>
      <c r="C10" s="91" t="s">
        <v>266</v>
      </c>
      <c r="D10" s="91" t="s">
        <v>267</v>
      </c>
    </row>
    <row r="11" customFormat="false" ht="81.75" hidden="false" customHeight="true" outlineLevel="0" collapsed="false">
      <c r="A11" s="92" t="s">
        <v>268</v>
      </c>
      <c r="B11" s="92" t="s">
        <v>269</v>
      </c>
      <c r="C11" s="92" t="s">
        <v>270</v>
      </c>
      <c r="D11" s="92" t="s">
        <v>271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>Administrator</cp:lastModifiedBy>
  <cp:lastPrinted>2026-06-30T13:38:35Z</cp:lastPrinted>
  <dcterms:modified xsi:type="dcterms:W3CDTF">2026-07-06T09:08:28Z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