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0490" windowHeight="7755"/>
  </bookViews>
  <sheets>
    <sheet name="Mẫu bảng lương" sheetId="1" r:id="rId1"/>
  </sheets>
  <calcPr calcId="152511"/>
</workbook>
</file>

<file path=xl/calcChain.xml><?xml version="1.0" encoding="utf-8"?>
<calcChain xmlns="http://schemas.openxmlformats.org/spreadsheetml/2006/main">
  <c r="L35" i="1" l="1"/>
  <c r="L23" i="1"/>
  <c r="T33" i="1"/>
  <c r="P33" i="1"/>
  <c r="N33" i="1"/>
  <c r="M33" i="1"/>
  <c r="U33" i="1" s="1"/>
  <c r="L33" i="1"/>
  <c r="J33" i="1"/>
  <c r="M32" i="1"/>
  <c r="S32" i="1" s="1"/>
  <c r="J32" i="1"/>
  <c r="L32" i="1" s="1"/>
  <c r="T31" i="1"/>
  <c r="P31" i="1"/>
  <c r="N31" i="1"/>
  <c r="M31" i="1"/>
  <c r="U31" i="1" s="1"/>
  <c r="L31" i="1"/>
  <c r="J31" i="1"/>
  <c r="S30" i="1"/>
  <c r="O30" i="1"/>
  <c r="M30" i="1"/>
  <c r="J30" i="1"/>
  <c r="L30" i="1" s="1"/>
  <c r="T29" i="1"/>
  <c r="P29" i="1"/>
  <c r="N29" i="1"/>
  <c r="M29" i="1"/>
  <c r="U29" i="1" s="1"/>
  <c r="L29" i="1"/>
  <c r="J29" i="1"/>
  <c r="M28" i="1"/>
  <c r="S28" i="1" s="1"/>
  <c r="J28" i="1"/>
  <c r="L28" i="1" s="1"/>
  <c r="T27" i="1"/>
  <c r="P27" i="1"/>
  <c r="N27" i="1"/>
  <c r="M27" i="1"/>
  <c r="U27" i="1" s="1"/>
  <c r="L27" i="1"/>
  <c r="J27" i="1"/>
  <c r="S26" i="1"/>
  <c r="O26" i="1"/>
  <c r="M26" i="1"/>
  <c r="J26" i="1"/>
  <c r="L26" i="1" s="1"/>
  <c r="T25" i="1"/>
  <c r="P25" i="1"/>
  <c r="N25" i="1"/>
  <c r="M25" i="1"/>
  <c r="U25" i="1" s="1"/>
  <c r="L25" i="1"/>
  <c r="J25" i="1"/>
  <c r="M24" i="1"/>
  <c r="S24" i="1" s="1"/>
  <c r="J24" i="1"/>
  <c r="X23" i="1"/>
  <c r="W23" i="1"/>
  <c r="K23" i="1"/>
  <c r="I23" i="1"/>
  <c r="H23" i="1"/>
  <c r="G23" i="1"/>
  <c r="F23" i="1"/>
  <c r="E23" i="1"/>
  <c r="D23" i="1"/>
  <c r="S21" i="1"/>
  <c r="O21" i="1"/>
  <c r="M21" i="1"/>
  <c r="J21" i="1"/>
  <c r="L21" i="1" s="1"/>
  <c r="T20" i="1"/>
  <c r="P20" i="1"/>
  <c r="N20" i="1"/>
  <c r="M20" i="1"/>
  <c r="U20" i="1" s="1"/>
  <c r="L20" i="1"/>
  <c r="J20" i="1"/>
  <c r="M19" i="1"/>
  <c r="U19" i="1" s="1"/>
  <c r="J19" i="1"/>
  <c r="L19" i="1" s="1"/>
  <c r="T18" i="1"/>
  <c r="P18" i="1"/>
  <c r="N18" i="1"/>
  <c r="M18" i="1"/>
  <c r="U18" i="1" s="1"/>
  <c r="L18" i="1"/>
  <c r="J18" i="1"/>
  <c r="M17" i="1"/>
  <c r="U17" i="1" s="1"/>
  <c r="J17" i="1"/>
  <c r="L17" i="1" s="1"/>
  <c r="T16" i="1"/>
  <c r="P16" i="1"/>
  <c r="N16" i="1"/>
  <c r="M16" i="1"/>
  <c r="U16" i="1" s="1"/>
  <c r="L16" i="1"/>
  <c r="J16" i="1"/>
  <c r="M15" i="1"/>
  <c r="U15" i="1" s="1"/>
  <c r="J15" i="1"/>
  <c r="L15" i="1" s="1"/>
  <c r="T14" i="1"/>
  <c r="P14" i="1"/>
  <c r="N14" i="1"/>
  <c r="M14" i="1"/>
  <c r="U14" i="1" s="1"/>
  <c r="L14" i="1"/>
  <c r="J14" i="1"/>
  <c r="M13" i="1"/>
  <c r="U13" i="1" s="1"/>
  <c r="J13" i="1"/>
  <c r="L13" i="1" s="1"/>
  <c r="T12" i="1"/>
  <c r="P12" i="1"/>
  <c r="N12" i="1"/>
  <c r="M12" i="1"/>
  <c r="U12" i="1" s="1"/>
  <c r="L12" i="1"/>
  <c r="J12" i="1"/>
  <c r="X11" i="1"/>
  <c r="W11" i="1"/>
  <c r="M11" i="1"/>
  <c r="K11" i="1"/>
  <c r="J11" i="1"/>
  <c r="I11" i="1"/>
  <c r="H11" i="1"/>
  <c r="G11" i="1"/>
  <c r="F11" i="1"/>
  <c r="E11" i="1"/>
  <c r="D11" i="1"/>
  <c r="P9" i="1"/>
  <c r="N9" i="1"/>
  <c r="M9" i="1"/>
  <c r="U9" i="1" s="1"/>
  <c r="L9" i="1"/>
  <c r="W9" i="1" s="1"/>
  <c r="J9" i="1"/>
  <c r="M8" i="1"/>
  <c r="U8" i="1" s="1"/>
  <c r="U6" i="1" s="1"/>
  <c r="J8" i="1"/>
  <c r="L8" i="1" s="1"/>
  <c r="U7" i="1"/>
  <c r="T7" i="1"/>
  <c r="S7" i="1"/>
  <c r="V7" i="1" s="1"/>
  <c r="Q7" i="1"/>
  <c r="P7" i="1"/>
  <c r="O7" i="1"/>
  <c r="R7" i="1" s="1"/>
  <c r="J7" i="1"/>
  <c r="L7" i="1" s="1"/>
  <c r="X6" i="1"/>
  <c r="X35" i="1" s="1"/>
  <c r="M6" i="1"/>
  <c r="K6" i="1"/>
  <c r="K35" i="1" s="1"/>
  <c r="J6" i="1"/>
  <c r="I6" i="1"/>
  <c r="I35" i="1" s="1"/>
  <c r="H6" i="1"/>
  <c r="H35" i="1" s="1"/>
  <c r="G6" i="1"/>
  <c r="G35" i="1" s="1"/>
  <c r="F6" i="1"/>
  <c r="F35" i="1" s="1"/>
  <c r="E6" i="1"/>
  <c r="E35" i="1" s="1"/>
  <c r="D6" i="1"/>
  <c r="D35" i="1" s="1"/>
  <c r="W7" i="1" l="1"/>
  <c r="L6" i="1"/>
  <c r="Y7" i="1"/>
  <c r="W8" i="1"/>
  <c r="N8" i="1"/>
  <c r="P8" i="1"/>
  <c r="P6" i="1" s="1"/>
  <c r="T8" i="1"/>
  <c r="T6" i="1" s="1"/>
  <c r="T9" i="1"/>
  <c r="L11" i="1"/>
  <c r="O8" i="1"/>
  <c r="O6" i="1" s="1"/>
  <c r="Q8" i="1"/>
  <c r="S8" i="1"/>
  <c r="O9" i="1"/>
  <c r="R9" i="1" s="1"/>
  <c r="Q9" i="1"/>
  <c r="S9" i="1"/>
  <c r="V9" i="1" s="1"/>
  <c r="Y9" i="1" s="1"/>
  <c r="O12" i="1"/>
  <c r="Q12" i="1"/>
  <c r="S12" i="1"/>
  <c r="N13" i="1"/>
  <c r="N11" i="1" s="1"/>
  <c r="P13" i="1"/>
  <c r="P11" i="1" s="1"/>
  <c r="T13" i="1"/>
  <c r="T11" i="1" s="1"/>
  <c r="O14" i="1"/>
  <c r="R14" i="1" s="1"/>
  <c r="Q14" i="1"/>
  <c r="S14" i="1"/>
  <c r="V14" i="1" s="1"/>
  <c r="Y14" i="1" s="1"/>
  <c r="N15" i="1"/>
  <c r="P15" i="1"/>
  <c r="T15" i="1"/>
  <c r="O16" i="1"/>
  <c r="R16" i="1" s="1"/>
  <c r="Q16" i="1"/>
  <c r="S16" i="1"/>
  <c r="V16" i="1" s="1"/>
  <c r="Y16" i="1" s="1"/>
  <c r="N17" i="1"/>
  <c r="P17" i="1"/>
  <c r="T17" i="1"/>
  <c r="O18" i="1"/>
  <c r="R18" i="1" s="1"/>
  <c r="Q18" i="1"/>
  <c r="S18" i="1"/>
  <c r="V18" i="1" s="1"/>
  <c r="Y18" i="1" s="1"/>
  <c r="N19" i="1"/>
  <c r="P19" i="1"/>
  <c r="T19" i="1"/>
  <c r="T21" i="1"/>
  <c r="P21" i="1"/>
  <c r="N21" i="1"/>
  <c r="R21" i="1" s="1"/>
  <c r="Q21" i="1"/>
  <c r="U21" i="1"/>
  <c r="U11" i="1" s="1"/>
  <c r="L24" i="1"/>
  <c r="J23" i="1"/>
  <c r="J35" i="1" s="1"/>
  <c r="O24" i="1"/>
  <c r="T26" i="1"/>
  <c r="P26" i="1"/>
  <c r="N26" i="1"/>
  <c r="Q26" i="1"/>
  <c r="U26" i="1"/>
  <c r="O28" i="1"/>
  <c r="T30" i="1"/>
  <c r="P30" i="1"/>
  <c r="N30" i="1"/>
  <c r="R30" i="1" s="1"/>
  <c r="Q30" i="1"/>
  <c r="U30" i="1"/>
  <c r="O32" i="1"/>
  <c r="O13" i="1"/>
  <c r="Q13" i="1"/>
  <c r="S13" i="1"/>
  <c r="V13" i="1" s="1"/>
  <c r="Y13" i="1" s="1"/>
  <c r="O15" i="1"/>
  <c r="Q15" i="1"/>
  <c r="S15" i="1"/>
  <c r="V15" i="1" s="1"/>
  <c r="Y15" i="1" s="1"/>
  <c r="O17" i="1"/>
  <c r="Q17" i="1"/>
  <c r="S17" i="1"/>
  <c r="V17" i="1" s="1"/>
  <c r="Y17" i="1" s="1"/>
  <c r="O19" i="1"/>
  <c r="Q19" i="1"/>
  <c r="S19" i="1"/>
  <c r="V19" i="1" s="1"/>
  <c r="Y19" i="1" s="1"/>
  <c r="V21" i="1"/>
  <c r="Y21" i="1" s="1"/>
  <c r="T24" i="1"/>
  <c r="P24" i="1"/>
  <c r="N24" i="1"/>
  <c r="M23" i="1"/>
  <c r="M35" i="1" s="1"/>
  <c r="Q24" i="1"/>
  <c r="U24" i="1"/>
  <c r="V26" i="1"/>
  <c r="Y26" i="1" s="1"/>
  <c r="T28" i="1"/>
  <c r="V28" i="1" s="1"/>
  <c r="Y28" i="1" s="1"/>
  <c r="P28" i="1"/>
  <c r="N28" i="1"/>
  <c r="R28" i="1" s="1"/>
  <c r="Q28" i="1"/>
  <c r="U28" i="1"/>
  <c r="V30" i="1"/>
  <c r="Y30" i="1" s="1"/>
  <c r="T32" i="1"/>
  <c r="V32" i="1" s="1"/>
  <c r="Y32" i="1" s="1"/>
  <c r="P32" i="1"/>
  <c r="N32" i="1"/>
  <c r="Q32" i="1"/>
  <c r="U32" i="1"/>
  <c r="O20" i="1"/>
  <c r="R20" i="1" s="1"/>
  <c r="Q20" i="1"/>
  <c r="S20" i="1"/>
  <c r="V20" i="1" s="1"/>
  <c r="Y20" i="1" s="1"/>
  <c r="O25" i="1"/>
  <c r="R25" i="1" s="1"/>
  <c r="Q25" i="1"/>
  <c r="S25" i="1"/>
  <c r="V25" i="1" s="1"/>
  <c r="Y25" i="1" s="1"/>
  <c r="O27" i="1"/>
  <c r="R27" i="1" s="1"/>
  <c r="Q27" i="1"/>
  <c r="S27" i="1"/>
  <c r="V27" i="1" s="1"/>
  <c r="Y27" i="1" s="1"/>
  <c r="O29" i="1"/>
  <c r="R29" i="1" s="1"/>
  <c r="Q29" i="1"/>
  <c r="S29" i="1"/>
  <c r="V29" i="1" s="1"/>
  <c r="Y29" i="1" s="1"/>
  <c r="O31" i="1"/>
  <c r="R31" i="1" s="1"/>
  <c r="Q31" i="1"/>
  <c r="S31" i="1"/>
  <c r="V31" i="1" s="1"/>
  <c r="Y31" i="1" s="1"/>
  <c r="O33" i="1"/>
  <c r="R33" i="1" s="1"/>
  <c r="Q33" i="1"/>
  <c r="S33" i="1"/>
  <c r="V33" i="1" s="1"/>
  <c r="Y33" i="1" s="1"/>
  <c r="U35" i="1" l="1"/>
  <c r="R32" i="1"/>
  <c r="U23" i="1"/>
  <c r="P23" i="1"/>
  <c r="R26" i="1"/>
  <c r="O23" i="1"/>
  <c r="Y24" i="1"/>
  <c r="Y23" i="1" s="1"/>
  <c r="V12" i="1"/>
  <c r="S11" i="1"/>
  <c r="O11" i="1"/>
  <c r="Q6" i="1"/>
  <c r="Q35" i="1" s="1"/>
  <c r="S23" i="1"/>
  <c r="P35" i="1"/>
  <c r="Q23" i="1"/>
  <c r="R24" i="1"/>
  <c r="R23" i="1" s="1"/>
  <c r="N23" i="1"/>
  <c r="T23" i="1"/>
  <c r="T35" i="1" s="1"/>
  <c r="R19" i="1"/>
  <c r="R17" i="1"/>
  <c r="R15" i="1"/>
  <c r="R13" i="1"/>
  <c r="Q11" i="1"/>
  <c r="V8" i="1"/>
  <c r="S6" i="1"/>
  <c r="O35" i="1"/>
  <c r="V24" i="1"/>
  <c r="V23" i="1" s="1"/>
  <c r="R12" i="1"/>
  <c r="R11" i="1" s="1"/>
  <c r="N6" i="1"/>
  <c r="N35" i="1" s="1"/>
  <c r="R8" i="1"/>
  <c r="R6" i="1" s="1"/>
  <c r="W6" i="1"/>
  <c r="W35" i="1" s="1"/>
  <c r="Y8" i="1" l="1"/>
  <c r="Y6" i="1" s="1"/>
  <c r="V6" i="1"/>
  <c r="R35" i="1"/>
  <c r="S35" i="1"/>
  <c r="V11" i="1"/>
  <c r="Y12" i="1"/>
  <c r="Y11" i="1" s="1"/>
  <c r="V35" i="1" l="1"/>
  <c r="Y35" i="1"/>
</calcChain>
</file>

<file path=xl/sharedStrings.xml><?xml version="1.0" encoding="utf-8"?>
<sst xmlns="http://schemas.openxmlformats.org/spreadsheetml/2006/main" count="111" uniqueCount="75">
  <si>
    <t>MẪU BẢNG LƯƠNG DÀNH CHO DOANH NGHIỆP</t>
  </si>
  <si>
    <r>
      <rPr>
        <i/>
        <u/>
        <sz val="10"/>
        <color theme="1"/>
        <rFont val="Roboto"/>
      </rPr>
      <t>Lưu ý: Doanh nghiệp trên quy định số ngày công 1 tháng là 24</t>
    </r>
    <r>
      <rPr>
        <i/>
        <u/>
        <sz val="10"/>
        <color theme="1"/>
        <rFont val="Roboto"/>
      </rPr>
      <t xml:space="preserve">. </t>
    </r>
  </si>
  <si>
    <t>STT</t>
  </si>
  <si>
    <t>Họ và tên</t>
  </si>
  <si>
    <t>Chức vụ</t>
  </si>
  <si>
    <t>Lương chính</t>
  </si>
  <si>
    <t>Phụ cấp</t>
  </si>
  <si>
    <t>Thu Nhập Danh Nghĩa</t>
  </si>
  <si>
    <t>Ngày công thực tế</t>
  </si>
  <si>
    <t>Tổng lương thực tế</t>
  </si>
  <si>
    <t>Lương đóng bảo hiểm</t>
  </si>
  <si>
    <t>Các khoản trích vào chi phí doanh nghiệp</t>
  </si>
  <si>
    <t>Các khoản trích trừ vào lương</t>
  </si>
  <si>
    <t>Thuế TNCN</t>
  </si>
  <si>
    <t>Tạm ứng</t>
  </si>
  <si>
    <t>Thực lĩnh</t>
  </si>
  <si>
    <t>Ghi chú</t>
  </si>
  <si>
    <t>Trách nhiệm</t>
  </si>
  <si>
    <t>Ăn trưa</t>
  </si>
  <si>
    <t>Điện thoại</t>
  </si>
  <si>
    <t>Xăng xe</t>
  </si>
  <si>
    <t>Hỗ trợ khác</t>
  </si>
  <si>
    <t>KPCĐ (2%)</t>
  </si>
  <si>
    <t>BHXH (17,5%)</t>
  </si>
  <si>
    <t>BHYT (3%)</t>
  </si>
  <si>
    <t>BHTN (1%)</t>
  </si>
  <si>
    <t>Tổng</t>
  </si>
  <si>
    <t>BHXH (8%)</t>
  </si>
  <si>
    <t>BHYT (1,5%)</t>
  </si>
  <si>
    <t>A</t>
  </si>
  <si>
    <t>Bộ phận Quản lý</t>
  </si>
  <si>
    <t>01</t>
  </si>
  <si>
    <t>Nguyễn Văn A</t>
  </si>
  <si>
    <t>GĐ</t>
  </si>
  <si>
    <t>02</t>
  </si>
  <si>
    <t>Nguyễn Thị B</t>
  </si>
  <si>
    <t>PGĐ</t>
  </si>
  <si>
    <t>03</t>
  </si>
  <si>
    <t>Phạm Đức C</t>
  </si>
  <si>
    <t>TK</t>
  </si>
  <si>
    <t>...</t>
  </si>
  <si>
    <t>B</t>
  </si>
  <si>
    <t>Bộ phận Hành chính - Nhân sự</t>
  </si>
  <si>
    <t>Trần Xuân D</t>
  </si>
  <si>
    <t>TP</t>
  </si>
  <si>
    <t>Lý Thị E</t>
  </si>
  <si>
    <t>NV</t>
  </si>
  <si>
    <t>Lê Quang G</t>
  </si>
  <si>
    <t>04</t>
  </si>
  <si>
    <t>Trần Văn Đ</t>
  </si>
  <si>
    <t>05</t>
  </si>
  <si>
    <t>Nguyễn Thị Thanh N</t>
  </si>
  <si>
    <t>06</t>
  </si>
  <si>
    <t>Phạm Văn S</t>
  </si>
  <si>
    <t>07</t>
  </si>
  <si>
    <t>Trần Văn N</t>
  </si>
  <si>
    <t>08</t>
  </si>
  <si>
    <t>Quách Thị T</t>
  </si>
  <si>
    <t>Trịnh Thăng B</t>
  </si>
  <si>
    <t>C</t>
  </si>
  <si>
    <t>Bộ phận Bán Hàng</t>
  </si>
  <si>
    <t>Phan Văn M</t>
  </si>
  <si>
    <t>Trần Hoàn N</t>
  </si>
  <si>
    <t>Nguyễn Thu H</t>
  </si>
  <si>
    <t>Lê Hà D</t>
  </si>
  <si>
    <t>Phạm Thị Thuỳ T</t>
  </si>
  <si>
    <t>Bùi Văn T</t>
  </si>
  <si>
    <t>Lê Thành K</t>
  </si>
  <si>
    <t>Trần Quỳnh N</t>
  </si>
  <si>
    <t>09</t>
  </si>
  <si>
    <t>Nguyễn Phúc M</t>
  </si>
  <si>
    <t>10</t>
  </si>
  <si>
    <t>Phạm Thuỳ Y</t>
  </si>
  <si>
    <t>TỔNG</t>
  </si>
  <si>
    <t>THÁNG ... - QUÝ …. - NĂM 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</si>
</sst>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color rgb="FF000000"/>
      <name val="Arial"/>
      <scheme val="minor"/>
    </font>
    <font>
      <b/>
      <sz val="16"/>
      <color rgb="FFFFFFFF"/>
      <name val="Roboto"/>
    </font>
    <font>
      <sz val="10"/>
      <name val="Arial"/>
    </font>
    <font>
      <sz val="10"/>
      <color theme="1"/>
      <name val="Roboto"/>
    </font>
    <font>
      <b/>
      <u/>
      <sz val="8"/>
      <color rgb="FFFF9900"/>
      <name val="Roboto"/>
    </font>
    <font>
      <b/>
      <sz val="11"/>
      <color theme="1"/>
      <name val="Roboto"/>
    </font>
    <font>
      <b/>
      <sz val="10"/>
      <color theme="1"/>
      <name val="Roboto"/>
    </font>
    <font>
      <b/>
      <u/>
      <sz val="8"/>
      <color rgb="FFFF9900"/>
      <name val="Roboto"/>
    </font>
    <font>
      <i/>
      <u/>
      <sz val="10"/>
      <color theme="1"/>
      <name val="Roboto"/>
    </font>
    <font>
      <b/>
      <sz val="11"/>
      <color rgb="FFFFFFFF"/>
      <name val="Roboto"/>
    </font>
    <font>
      <sz val="10"/>
      <color rgb="FFFFFFFF"/>
      <name val="Roboto"/>
    </font>
  </fonts>
  <fills count="7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  <fill>
      <patternFill patternType="solid">
        <fgColor rgb="FFFFE599"/>
        <bgColor rgb="FFFFE599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8" fillId="0" borderId="0" xfId="0" applyFont="1" applyAlignment="1"/>
    <xf numFmtId="49" fontId="5" fillId="0" borderId="3" xfId="0" applyNumberFormat="1" applyFont="1" applyBorder="1" applyAlignment="1">
      <alignment horizontal="center" vertical="center"/>
    </xf>
    <xf numFmtId="0" fontId="3" fillId="0" borderId="0" xfId="0" applyFont="1"/>
    <xf numFmtId="0" fontId="5" fillId="4" borderId="6" xfId="0" applyFont="1" applyFill="1" applyBorder="1" applyAlignment="1">
      <alignment horizontal="center" vertical="center" wrapText="1"/>
    </xf>
    <xf numFmtId="49" fontId="6" fillId="5" borderId="6" xfId="0" applyNumberFormat="1" applyFont="1" applyFill="1" applyBorder="1" applyAlignment="1">
      <alignment horizontal="center"/>
    </xf>
    <xf numFmtId="3" fontId="3" fillId="5" borderId="6" xfId="0" applyNumberFormat="1" applyFont="1" applyFill="1" applyBorder="1"/>
    <xf numFmtId="0" fontId="3" fillId="0" borderId="6" xfId="0" applyFont="1" applyBorder="1"/>
    <xf numFmtId="49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3" fontId="3" fillId="0" borderId="6" xfId="0" applyNumberFormat="1" applyFont="1" applyBorder="1" applyAlignment="1"/>
    <xf numFmtId="3" fontId="3" fillId="0" borderId="6" xfId="0" applyNumberFormat="1" applyFont="1" applyBorder="1"/>
    <xf numFmtId="3" fontId="10" fillId="2" borderId="6" xfId="0" applyNumberFormat="1" applyFont="1" applyFill="1" applyBorder="1" applyAlignment="1">
      <alignment vertical="center"/>
    </xf>
    <xf numFmtId="0" fontId="10" fillId="2" borderId="6" xfId="0" applyFont="1" applyFill="1" applyBorder="1" applyAlignment="1">
      <alignment vertic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0" fontId="5" fillId="4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6" fillId="5" borderId="1" xfId="0" applyFont="1" applyFill="1" applyBorder="1"/>
    <xf numFmtId="0" fontId="2" fillId="0" borderId="3" xfId="0" applyFont="1" applyBorder="1"/>
    <xf numFmtId="49" fontId="9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/>
    <xf numFmtId="0" fontId="8" fillId="0" borderId="0" xfId="0" applyFont="1" applyAlignment="1"/>
    <xf numFmtId="0" fontId="0" fillId="0" borderId="0" xfId="0" applyFont="1" applyAlignment="1"/>
    <xf numFmtId="0" fontId="5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>
      <alignment horizontal="center" vertical="center" wrapText="1"/>
    </xf>
    <xf numFmtId="3" fontId="3" fillId="6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1001"/>
  <sheetViews>
    <sheetView tabSelected="1" workbookViewId="0">
      <pane ySplit="5" topLeftCell="A10" activePane="bottomLeft" state="frozen"/>
      <selection pane="bottomLeft" activeCell="B12" sqref="B12:B16"/>
    </sheetView>
  </sheetViews>
  <sheetFormatPr defaultColWidth="12.5703125" defaultRowHeight="15.75" customHeight="1"/>
  <cols>
    <col min="1" max="1" width="5.42578125" customWidth="1"/>
    <col min="2" max="2" width="25.42578125" customWidth="1"/>
    <col min="23" max="23" width="15.42578125" customWidth="1"/>
  </cols>
  <sheetData>
    <row r="1" spans="1:27" ht="36" customHeight="1">
      <c r="A1" s="32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6"/>
      <c r="AA1" s="1"/>
    </row>
    <row r="2" spans="1:27" ht="22.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3" t="s">
        <v>74</v>
      </c>
      <c r="M2" s="28"/>
      <c r="N2" s="28"/>
      <c r="O2" s="28"/>
      <c r="P2" s="3"/>
      <c r="Q2" s="3"/>
      <c r="R2" s="3"/>
      <c r="S2" s="3"/>
      <c r="T2" s="3"/>
      <c r="U2" s="3"/>
      <c r="V2" s="3"/>
      <c r="W2" s="3"/>
      <c r="X2" s="3"/>
      <c r="Y2" s="3"/>
      <c r="Z2" s="4"/>
      <c r="AA2" s="1"/>
    </row>
    <row r="3" spans="1:27" ht="22.5" customHeight="1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7"/>
      <c r="M3" s="7"/>
      <c r="N3" s="7"/>
      <c r="O3" s="7"/>
      <c r="P3" s="6"/>
      <c r="Q3" s="6"/>
      <c r="R3" s="6"/>
      <c r="S3" s="6"/>
      <c r="T3" s="6"/>
      <c r="U3" s="6"/>
      <c r="V3" s="6"/>
      <c r="W3" s="8" t="s">
        <v>1</v>
      </c>
      <c r="X3" s="6"/>
      <c r="Y3" s="6"/>
      <c r="Z3" s="9"/>
      <c r="AA3" s="1"/>
    </row>
    <row r="4" spans="1:27" ht="27.75" customHeight="1">
      <c r="A4" s="34" t="s">
        <v>2</v>
      </c>
      <c r="B4" s="23" t="s">
        <v>3</v>
      </c>
      <c r="C4" s="23" t="s">
        <v>4</v>
      </c>
      <c r="D4" s="23" t="s">
        <v>5</v>
      </c>
      <c r="E4" s="31" t="s">
        <v>6</v>
      </c>
      <c r="F4" s="28"/>
      <c r="G4" s="28"/>
      <c r="H4" s="28"/>
      <c r="I4" s="26"/>
      <c r="J4" s="23" t="s">
        <v>7</v>
      </c>
      <c r="K4" s="23" t="s">
        <v>8</v>
      </c>
      <c r="L4" s="23" t="s">
        <v>9</v>
      </c>
      <c r="M4" s="23" t="s">
        <v>10</v>
      </c>
      <c r="N4" s="31" t="s">
        <v>11</v>
      </c>
      <c r="O4" s="28"/>
      <c r="P4" s="28"/>
      <c r="Q4" s="28"/>
      <c r="R4" s="26"/>
      <c r="S4" s="31" t="s">
        <v>12</v>
      </c>
      <c r="T4" s="28"/>
      <c r="U4" s="28"/>
      <c r="V4" s="26"/>
      <c r="W4" s="23" t="s">
        <v>13</v>
      </c>
      <c r="X4" s="23" t="s">
        <v>14</v>
      </c>
      <c r="Y4" s="23" t="s">
        <v>15</v>
      </c>
      <c r="Z4" s="23" t="s">
        <v>16</v>
      </c>
      <c r="AA4" s="10"/>
    </row>
    <row r="5" spans="1:27" ht="30">
      <c r="A5" s="24"/>
      <c r="B5" s="24"/>
      <c r="C5" s="24"/>
      <c r="D5" s="24"/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24"/>
      <c r="K5" s="24"/>
      <c r="L5" s="24"/>
      <c r="M5" s="24"/>
      <c r="N5" s="11" t="s">
        <v>22</v>
      </c>
      <c r="O5" s="11" t="s">
        <v>23</v>
      </c>
      <c r="P5" s="11" t="s">
        <v>24</v>
      </c>
      <c r="Q5" s="11" t="s">
        <v>25</v>
      </c>
      <c r="R5" s="11" t="s">
        <v>26</v>
      </c>
      <c r="S5" s="11" t="s">
        <v>27</v>
      </c>
      <c r="T5" s="11" t="s">
        <v>28</v>
      </c>
      <c r="U5" s="11" t="s">
        <v>25</v>
      </c>
      <c r="V5" s="11" t="s">
        <v>26</v>
      </c>
      <c r="W5" s="24"/>
      <c r="X5" s="24"/>
      <c r="Y5" s="24"/>
      <c r="Z5" s="24"/>
      <c r="AA5" s="10"/>
    </row>
    <row r="6" spans="1:27" ht="12.75">
      <c r="A6" s="12" t="s">
        <v>29</v>
      </c>
      <c r="B6" s="25" t="s">
        <v>30</v>
      </c>
      <c r="C6" s="26"/>
      <c r="D6" s="13">
        <f t="shared" ref="D6:Y6" si="0">SUM(D7:D9)</f>
        <v>16010000</v>
      </c>
      <c r="E6" s="13">
        <f t="shared" si="0"/>
        <v>5000000</v>
      </c>
      <c r="F6" s="13">
        <f t="shared" si="0"/>
        <v>2830000</v>
      </c>
      <c r="G6" s="13">
        <f t="shared" si="0"/>
        <v>800000</v>
      </c>
      <c r="H6" s="13">
        <f t="shared" si="0"/>
        <v>700000</v>
      </c>
      <c r="I6" s="13">
        <f t="shared" si="0"/>
        <v>8051211</v>
      </c>
      <c r="J6" s="13">
        <f t="shared" si="0"/>
        <v>33391211</v>
      </c>
      <c r="K6" s="13">
        <f t="shared" si="0"/>
        <v>75</v>
      </c>
      <c r="L6" s="13">
        <f t="shared" si="0"/>
        <v>33867044.333333328</v>
      </c>
      <c r="M6" s="13">
        <f t="shared" si="0"/>
        <v>19010000</v>
      </c>
      <c r="N6" s="13">
        <f t="shared" si="0"/>
        <v>280000</v>
      </c>
      <c r="O6" s="13">
        <f t="shared" si="0"/>
        <v>3326750</v>
      </c>
      <c r="P6" s="13">
        <f t="shared" si="0"/>
        <v>570300</v>
      </c>
      <c r="Q6" s="13">
        <f t="shared" si="0"/>
        <v>190100</v>
      </c>
      <c r="R6" s="13">
        <f t="shared" si="0"/>
        <v>4367150</v>
      </c>
      <c r="S6" s="13">
        <f t="shared" si="0"/>
        <v>1520800</v>
      </c>
      <c r="T6" s="13">
        <f t="shared" si="0"/>
        <v>285150</v>
      </c>
      <c r="U6" s="13">
        <f t="shared" si="0"/>
        <v>190100</v>
      </c>
      <c r="V6" s="13">
        <f t="shared" si="0"/>
        <v>1996050</v>
      </c>
      <c r="W6" s="13">
        <f t="shared" si="0"/>
        <v>-173147.78333333338</v>
      </c>
      <c r="X6" s="13">
        <f t="shared" si="0"/>
        <v>100000</v>
      </c>
      <c r="Y6" s="13">
        <f t="shared" si="0"/>
        <v>31944142.116666667</v>
      </c>
      <c r="Z6" s="14"/>
      <c r="AA6" s="10"/>
    </row>
    <row r="7" spans="1:27" ht="15.75" customHeight="1">
      <c r="A7" s="15" t="s">
        <v>31</v>
      </c>
      <c r="B7" s="14" t="s">
        <v>32</v>
      </c>
      <c r="C7" s="16" t="s">
        <v>33</v>
      </c>
      <c r="D7" s="17">
        <v>5010000</v>
      </c>
      <c r="E7" s="17">
        <v>2000000</v>
      </c>
      <c r="F7" s="17">
        <v>730000</v>
      </c>
      <c r="G7" s="17">
        <v>300000</v>
      </c>
      <c r="H7" s="17">
        <v>300000</v>
      </c>
      <c r="I7" s="17">
        <v>5041211</v>
      </c>
      <c r="J7" s="18">
        <f t="shared" ref="J7:J9" si="1">SUM(D7:I7)</f>
        <v>13381211</v>
      </c>
      <c r="K7" s="18">
        <v>26</v>
      </c>
      <c r="L7" s="18">
        <f>J7/26*K7</f>
        <v>13381211</v>
      </c>
      <c r="M7" s="17">
        <v>5010000</v>
      </c>
      <c r="N7" s="18"/>
      <c r="O7" s="18">
        <f t="shared" ref="O7:O9" si="2">M7*0.175</f>
        <v>876750</v>
      </c>
      <c r="P7" s="18">
        <f t="shared" ref="P7:P9" si="3">M7*0.03</f>
        <v>150300</v>
      </c>
      <c r="Q7" s="18">
        <f t="shared" ref="Q7:Q9" si="4">M7*0.01</f>
        <v>50100</v>
      </c>
      <c r="R7" s="18">
        <f t="shared" ref="R7:R9" si="5">SUM(N7:Q7)</f>
        <v>1077150</v>
      </c>
      <c r="S7" s="18">
        <f t="shared" ref="S7:S9" si="6">M7*0.08</f>
        <v>400800</v>
      </c>
      <c r="T7" s="18">
        <f t="shared" ref="T7:T9" si="7">M7*0.015</f>
        <v>75150</v>
      </c>
      <c r="U7" s="18">
        <f t="shared" ref="U7:U9" si="8">M7*0.01</f>
        <v>50100</v>
      </c>
      <c r="V7" s="18">
        <f t="shared" ref="V7:V9" si="9">SUM(S7:U7)</f>
        <v>526050</v>
      </c>
      <c r="W7" s="18">
        <f t="shared" ref="W7:W9" si="10">(L7-F7-G7-H7-11000000)*0.05</f>
        <v>52560.55</v>
      </c>
      <c r="X7" s="18"/>
      <c r="Y7" s="18">
        <f t="shared" ref="Y7:Y9" si="11">L7-V7-W7-X7</f>
        <v>12802600.449999999</v>
      </c>
      <c r="Z7" s="14"/>
      <c r="AA7" s="10"/>
    </row>
    <row r="8" spans="1:27" ht="15.75" customHeight="1">
      <c r="A8" s="15" t="s">
        <v>34</v>
      </c>
      <c r="B8" s="14" t="s">
        <v>35</v>
      </c>
      <c r="C8" s="16" t="s">
        <v>36</v>
      </c>
      <c r="D8" s="18">
        <v>6000000</v>
      </c>
      <c r="E8" s="18">
        <v>2000000</v>
      </c>
      <c r="F8" s="18">
        <v>1200000</v>
      </c>
      <c r="G8" s="18">
        <v>300000</v>
      </c>
      <c r="H8" s="18">
        <v>250000</v>
      </c>
      <c r="I8" s="18">
        <v>1670000</v>
      </c>
      <c r="J8" s="18">
        <f t="shared" si="1"/>
        <v>11420000</v>
      </c>
      <c r="K8" s="18">
        <v>25</v>
      </c>
      <c r="L8" s="18">
        <f t="shared" ref="L8:L9" si="12">J8/24*K8</f>
        <v>11895833.333333332</v>
      </c>
      <c r="M8" s="18">
        <f t="shared" ref="M8:M9" si="13">SUM(D8:E8)</f>
        <v>8000000</v>
      </c>
      <c r="N8" s="18">
        <f t="shared" ref="N8:N9" si="14">M8*0.02</f>
        <v>160000</v>
      </c>
      <c r="O8" s="18">
        <f t="shared" si="2"/>
        <v>1400000</v>
      </c>
      <c r="P8" s="18">
        <f t="shared" si="3"/>
        <v>240000</v>
      </c>
      <c r="Q8" s="18">
        <f t="shared" si="4"/>
        <v>80000</v>
      </c>
      <c r="R8" s="18">
        <f t="shared" si="5"/>
        <v>1880000</v>
      </c>
      <c r="S8" s="18">
        <f t="shared" si="6"/>
        <v>640000</v>
      </c>
      <c r="T8" s="18">
        <f t="shared" si="7"/>
        <v>120000</v>
      </c>
      <c r="U8" s="18">
        <f t="shared" si="8"/>
        <v>80000</v>
      </c>
      <c r="V8" s="18">
        <f t="shared" si="9"/>
        <v>840000</v>
      </c>
      <c r="W8" s="18">
        <f t="shared" si="10"/>
        <v>-42708.333333333401</v>
      </c>
      <c r="X8" s="18">
        <v>100000</v>
      </c>
      <c r="Y8" s="18">
        <f t="shared" si="11"/>
        <v>10998541.666666666</v>
      </c>
      <c r="Z8" s="14"/>
      <c r="AA8" s="10"/>
    </row>
    <row r="9" spans="1:27" ht="15.75" customHeight="1">
      <c r="A9" s="15" t="s">
        <v>37</v>
      </c>
      <c r="B9" s="14" t="s">
        <v>38</v>
      </c>
      <c r="C9" s="16" t="s">
        <v>39</v>
      </c>
      <c r="D9" s="18">
        <v>5000000</v>
      </c>
      <c r="E9" s="18">
        <v>1000000</v>
      </c>
      <c r="F9" s="18">
        <v>900000</v>
      </c>
      <c r="G9" s="18">
        <v>200000</v>
      </c>
      <c r="H9" s="18">
        <v>150000</v>
      </c>
      <c r="I9" s="18">
        <v>1340000</v>
      </c>
      <c r="J9" s="18">
        <f t="shared" si="1"/>
        <v>8590000</v>
      </c>
      <c r="K9" s="18">
        <v>24</v>
      </c>
      <c r="L9" s="18">
        <f t="shared" si="12"/>
        <v>8590000</v>
      </c>
      <c r="M9" s="18">
        <f t="shared" si="13"/>
        <v>6000000</v>
      </c>
      <c r="N9" s="18">
        <f t="shared" si="14"/>
        <v>120000</v>
      </c>
      <c r="O9" s="18">
        <f t="shared" si="2"/>
        <v>1050000</v>
      </c>
      <c r="P9" s="18">
        <f t="shared" si="3"/>
        <v>180000</v>
      </c>
      <c r="Q9" s="18">
        <f t="shared" si="4"/>
        <v>60000</v>
      </c>
      <c r="R9" s="18">
        <f t="shared" si="5"/>
        <v>1410000</v>
      </c>
      <c r="S9" s="18">
        <f t="shared" si="6"/>
        <v>480000</v>
      </c>
      <c r="T9" s="18">
        <f t="shared" si="7"/>
        <v>90000</v>
      </c>
      <c r="U9" s="18">
        <f t="shared" si="8"/>
        <v>60000</v>
      </c>
      <c r="V9" s="18">
        <f t="shared" si="9"/>
        <v>630000</v>
      </c>
      <c r="W9" s="18">
        <f t="shared" si="10"/>
        <v>-183000</v>
      </c>
      <c r="X9" s="18"/>
      <c r="Y9" s="18">
        <f t="shared" si="11"/>
        <v>8143000</v>
      </c>
      <c r="Z9" s="14"/>
      <c r="AA9" s="10"/>
    </row>
    <row r="10" spans="1:27" ht="15.75" customHeight="1">
      <c r="A10" s="15" t="s">
        <v>40</v>
      </c>
      <c r="B10" s="14"/>
      <c r="C10" s="16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4"/>
      <c r="AA10" s="10"/>
    </row>
    <row r="11" spans="1:27" ht="15.75" customHeight="1">
      <c r="A11" s="12" t="s">
        <v>41</v>
      </c>
      <c r="B11" s="25" t="s">
        <v>42</v>
      </c>
      <c r="C11" s="26"/>
      <c r="D11" s="13">
        <f t="shared" ref="D11:Y11" si="15">SUM(D12:D21)</f>
        <v>44000000</v>
      </c>
      <c r="E11" s="13">
        <f t="shared" si="15"/>
        <v>1200000</v>
      </c>
      <c r="F11" s="13">
        <f t="shared" si="15"/>
        <v>6150000</v>
      </c>
      <c r="G11" s="13">
        <f t="shared" si="15"/>
        <v>2050000</v>
      </c>
      <c r="H11" s="13">
        <f t="shared" si="15"/>
        <v>1100000</v>
      </c>
      <c r="I11" s="13">
        <f t="shared" si="15"/>
        <v>10250000</v>
      </c>
      <c r="J11" s="13">
        <f t="shared" si="15"/>
        <v>64750000</v>
      </c>
      <c r="K11" s="13">
        <f t="shared" si="15"/>
        <v>238</v>
      </c>
      <c r="L11" s="13">
        <f t="shared" si="15"/>
        <v>64462500</v>
      </c>
      <c r="M11" s="13">
        <f t="shared" si="15"/>
        <v>45200000</v>
      </c>
      <c r="N11" s="13">
        <f t="shared" si="15"/>
        <v>904000</v>
      </c>
      <c r="O11" s="13">
        <f t="shared" si="15"/>
        <v>7910000</v>
      </c>
      <c r="P11" s="13">
        <f t="shared" si="15"/>
        <v>1356000</v>
      </c>
      <c r="Q11" s="13">
        <f t="shared" si="15"/>
        <v>452000</v>
      </c>
      <c r="R11" s="13">
        <f t="shared" si="15"/>
        <v>10622000</v>
      </c>
      <c r="S11" s="13">
        <f t="shared" si="15"/>
        <v>3616000</v>
      </c>
      <c r="T11" s="13">
        <f t="shared" si="15"/>
        <v>678000</v>
      </c>
      <c r="U11" s="13">
        <f t="shared" si="15"/>
        <v>452000</v>
      </c>
      <c r="V11" s="13">
        <f t="shared" si="15"/>
        <v>4746000</v>
      </c>
      <c r="W11" s="13">
        <f t="shared" si="15"/>
        <v>0</v>
      </c>
      <c r="X11" s="13">
        <f t="shared" si="15"/>
        <v>1500000</v>
      </c>
      <c r="Y11" s="13">
        <f t="shared" si="15"/>
        <v>58216500</v>
      </c>
      <c r="Z11" s="14"/>
      <c r="AA11" s="10"/>
    </row>
    <row r="12" spans="1:27" ht="15.75" customHeight="1">
      <c r="A12" s="15" t="s">
        <v>31</v>
      </c>
      <c r="B12" s="14" t="s">
        <v>43</v>
      </c>
      <c r="C12" s="16" t="s">
        <v>44</v>
      </c>
      <c r="D12" s="18">
        <v>5300000</v>
      </c>
      <c r="E12" s="18">
        <v>1200000</v>
      </c>
      <c r="F12" s="18">
        <v>750000</v>
      </c>
      <c r="G12" s="18">
        <v>250000</v>
      </c>
      <c r="H12" s="18">
        <v>200000</v>
      </c>
      <c r="I12" s="18">
        <v>1250000</v>
      </c>
      <c r="J12" s="18">
        <f t="shared" ref="J12:J21" si="16">SUM(D12:I12)</f>
        <v>8950000</v>
      </c>
      <c r="K12" s="18">
        <v>26</v>
      </c>
      <c r="L12" s="18">
        <f t="shared" ref="L12:L21" si="17">J12/24*K12</f>
        <v>9695833.333333334</v>
      </c>
      <c r="M12" s="18">
        <f t="shared" ref="M12:M21" si="18">SUM(D12:E12)</f>
        <v>6500000</v>
      </c>
      <c r="N12" s="18">
        <f t="shared" ref="N12:N21" si="19">M12*0.02</f>
        <v>130000</v>
      </c>
      <c r="O12" s="18">
        <f t="shared" ref="O12:O21" si="20">M12*0.175</f>
        <v>1137500</v>
      </c>
      <c r="P12" s="18">
        <f t="shared" ref="P12:P21" si="21">M12*0.03</f>
        <v>195000</v>
      </c>
      <c r="Q12" s="18">
        <f t="shared" ref="Q12:Q21" si="22">M12*0.01</f>
        <v>65000</v>
      </c>
      <c r="R12" s="18">
        <f t="shared" ref="R12:R21" si="23">SUM(N12:Q12)</f>
        <v>1527500</v>
      </c>
      <c r="S12" s="18">
        <f t="shared" ref="S12:S21" si="24">M12*0.08</f>
        <v>520000</v>
      </c>
      <c r="T12" s="18">
        <f t="shared" ref="T12:T21" si="25">M12*0.015</f>
        <v>97500</v>
      </c>
      <c r="U12" s="18">
        <f t="shared" ref="U12:U21" si="26">M12*0.01</f>
        <v>65000</v>
      </c>
      <c r="V12" s="18">
        <f t="shared" ref="V12:V21" si="27">SUM(S12:U12)</f>
        <v>682500</v>
      </c>
      <c r="W12" s="18"/>
      <c r="X12" s="18"/>
      <c r="Y12" s="18">
        <f t="shared" ref="Y12:Y21" si="28">L12-V12-W12-X12</f>
        <v>9013333.333333334</v>
      </c>
      <c r="Z12" s="14"/>
      <c r="AA12" s="10"/>
    </row>
    <row r="13" spans="1:27" ht="15.75" customHeight="1">
      <c r="A13" s="15" t="s">
        <v>34</v>
      </c>
      <c r="B13" s="14" t="s">
        <v>45</v>
      </c>
      <c r="C13" s="16" t="s">
        <v>46</v>
      </c>
      <c r="D13" s="18">
        <v>4300000</v>
      </c>
      <c r="E13" s="18"/>
      <c r="F13" s="18">
        <v>600000</v>
      </c>
      <c r="G13" s="18">
        <v>200000</v>
      </c>
      <c r="H13" s="18">
        <v>100000</v>
      </c>
      <c r="I13" s="18">
        <v>1000000</v>
      </c>
      <c r="J13" s="18">
        <f t="shared" si="16"/>
        <v>6200000</v>
      </c>
      <c r="K13" s="18">
        <v>24</v>
      </c>
      <c r="L13" s="18">
        <f t="shared" si="17"/>
        <v>6200000</v>
      </c>
      <c r="M13" s="18">
        <f t="shared" si="18"/>
        <v>4300000</v>
      </c>
      <c r="N13" s="18">
        <f t="shared" si="19"/>
        <v>86000</v>
      </c>
      <c r="O13" s="18">
        <f t="shared" si="20"/>
        <v>752500</v>
      </c>
      <c r="P13" s="18">
        <f t="shared" si="21"/>
        <v>129000</v>
      </c>
      <c r="Q13" s="18">
        <f t="shared" si="22"/>
        <v>43000</v>
      </c>
      <c r="R13" s="18">
        <f t="shared" si="23"/>
        <v>1010500</v>
      </c>
      <c r="S13" s="18">
        <f t="shared" si="24"/>
        <v>344000</v>
      </c>
      <c r="T13" s="18">
        <f t="shared" si="25"/>
        <v>64500</v>
      </c>
      <c r="U13" s="18">
        <f t="shared" si="26"/>
        <v>43000</v>
      </c>
      <c r="V13" s="18">
        <f t="shared" si="27"/>
        <v>451500</v>
      </c>
      <c r="W13" s="18"/>
      <c r="X13" s="18">
        <v>200000</v>
      </c>
      <c r="Y13" s="18">
        <f t="shared" si="28"/>
        <v>5548500</v>
      </c>
      <c r="Z13" s="14"/>
      <c r="AA13" s="10"/>
    </row>
    <row r="14" spans="1:27" ht="15.75" customHeight="1">
      <c r="A14" s="15" t="s">
        <v>37</v>
      </c>
      <c r="B14" s="14" t="s">
        <v>47</v>
      </c>
      <c r="C14" s="16" t="s">
        <v>46</v>
      </c>
      <c r="D14" s="18">
        <v>4300000</v>
      </c>
      <c r="E14" s="18"/>
      <c r="F14" s="18">
        <v>600000</v>
      </c>
      <c r="G14" s="18">
        <v>200000</v>
      </c>
      <c r="H14" s="18">
        <v>100000</v>
      </c>
      <c r="I14" s="18">
        <v>1000000</v>
      </c>
      <c r="J14" s="18">
        <f t="shared" si="16"/>
        <v>6200000</v>
      </c>
      <c r="K14" s="18">
        <v>22</v>
      </c>
      <c r="L14" s="18">
        <f t="shared" si="17"/>
        <v>5683333.333333334</v>
      </c>
      <c r="M14" s="18">
        <f t="shared" si="18"/>
        <v>4300000</v>
      </c>
      <c r="N14" s="18">
        <f t="shared" si="19"/>
        <v>86000</v>
      </c>
      <c r="O14" s="18">
        <f t="shared" si="20"/>
        <v>752500</v>
      </c>
      <c r="P14" s="18">
        <f t="shared" si="21"/>
        <v>129000</v>
      </c>
      <c r="Q14" s="18">
        <f t="shared" si="22"/>
        <v>43000</v>
      </c>
      <c r="R14" s="18">
        <f t="shared" si="23"/>
        <v>1010500</v>
      </c>
      <c r="S14" s="18">
        <f t="shared" si="24"/>
        <v>344000</v>
      </c>
      <c r="T14" s="18">
        <f t="shared" si="25"/>
        <v>64500</v>
      </c>
      <c r="U14" s="18">
        <f t="shared" si="26"/>
        <v>43000</v>
      </c>
      <c r="V14" s="18">
        <f t="shared" si="27"/>
        <v>451500</v>
      </c>
      <c r="W14" s="18"/>
      <c r="X14" s="18"/>
      <c r="Y14" s="18">
        <f t="shared" si="28"/>
        <v>5231833.333333334</v>
      </c>
      <c r="Z14" s="14"/>
      <c r="AA14" s="10"/>
    </row>
    <row r="15" spans="1:27" ht="15.75" customHeight="1">
      <c r="A15" s="15" t="s">
        <v>48</v>
      </c>
      <c r="B15" s="14" t="s">
        <v>49</v>
      </c>
      <c r="C15" s="16" t="s">
        <v>46</v>
      </c>
      <c r="D15" s="18">
        <v>4300000</v>
      </c>
      <c r="E15" s="18"/>
      <c r="F15" s="18">
        <v>600000</v>
      </c>
      <c r="G15" s="18">
        <v>200000</v>
      </c>
      <c r="H15" s="18">
        <v>100000</v>
      </c>
      <c r="I15" s="18">
        <v>1000000</v>
      </c>
      <c r="J15" s="18">
        <f t="shared" si="16"/>
        <v>6200000</v>
      </c>
      <c r="K15" s="18">
        <v>21</v>
      </c>
      <c r="L15" s="18">
        <f t="shared" si="17"/>
        <v>5425000</v>
      </c>
      <c r="M15" s="18">
        <f t="shared" si="18"/>
        <v>4300000</v>
      </c>
      <c r="N15" s="18">
        <f t="shared" si="19"/>
        <v>86000</v>
      </c>
      <c r="O15" s="18">
        <f t="shared" si="20"/>
        <v>752500</v>
      </c>
      <c r="P15" s="18">
        <f t="shared" si="21"/>
        <v>129000</v>
      </c>
      <c r="Q15" s="18">
        <f t="shared" si="22"/>
        <v>43000</v>
      </c>
      <c r="R15" s="18">
        <f t="shared" si="23"/>
        <v>1010500</v>
      </c>
      <c r="S15" s="18">
        <f t="shared" si="24"/>
        <v>344000</v>
      </c>
      <c r="T15" s="18">
        <f t="shared" si="25"/>
        <v>64500</v>
      </c>
      <c r="U15" s="18">
        <f t="shared" si="26"/>
        <v>43000</v>
      </c>
      <c r="V15" s="18">
        <f t="shared" si="27"/>
        <v>451500</v>
      </c>
      <c r="W15" s="18"/>
      <c r="X15" s="18">
        <v>100000</v>
      </c>
      <c r="Y15" s="18">
        <f t="shared" si="28"/>
        <v>4873500</v>
      </c>
      <c r="Z15" s="14"/>
      <c r="AA15" s="10"/>
    </row>
    <row r="16" spans="1:27" ht="15.75" customHeight="1">
      <c r="A16" s="15" t="s">
        <v>50</v>
      </c>
      <c r="B16" s="14" t="s">
        <v>51</v>
      </c>
      <c r="C16" s="16" t="s">
        <v>46</v>
      </c>
      <c r="D16" s="18">
        <v>4300000</v>
      </c>
      <c r="E16" s="18"/>
      <c r="F16" s="18">
        <v>600000</v>
      </c>
      <c r="G16" s="18">
        <v>200000</v>
      </c>
      <c r="H16" s="18">
        <v>100000</v>
      </c>
      <c r="I16" s="18">
        <v>1000000</v>
      </c>
      <c r="J16" s="18">
        <f t="shared" si="16"/>
        <v>6200000</v>
      </c>
      <c r="K16" s="18">
        <v>22</v>
      </c>
      <c r="L16" s="18">
        <f t="shared" si="17"/>
        <v>5683333.333333334</v>
      </c>
      <c r="M16" s="18">
        <f t="shared" si="18"/>
        <v>4300000</v>
      </c>
      <c r="N16" s="18">
        <f t="shared" si="19"/>
        <v>86000</v>
      </c>
      <c r="O16" s="18">
        <f t="shared" si="20"/>
        <v>752500</v>
      </c>
      <c r="P16" s="18">
        <f t="shared" si="21"/>
        <v>129000</v>
      </c>
      <c r="Q16" s="18">
        <f t="shared" si="22"/>
        <v>43000</v>
      </c>
      <c r="R16" s="18">
        <f t="shared" si="23"/>
        <v>1010500</v>
      </c>
      <c r="S16" s="18">
        <f t="shared" si="24"/>
        <v>344000</v>
      </c>
      <c r="T16" s="18">
        <f t="shared" si="25"/>
        <v>64500</v>
      </c>
      <c r="U16" s="18">
        <f t="shared" si="26"/>
        <v>43000</v>
      </c>
      <c r="V16" s="18">
        <f t="shared" si="27"/>
        <v>451500</v>
      </c>
      <c r="W16" s="18"/>
      <c r="X16" s="18">
        <v>750000</v>
      </c>
      <c r="Y16" s="18">
        <f t="shared" si="28"/>
        <v>4481833.333333334</v>
      </c>
      <c r="Z16" s="14"/>
      <c r="AA16" s="10"/>
    </row>
    <row r="17" spans="1:27" ht="15.75" customHeight="1">
      <c r="A17" s="15" t="s">
        <v>52</v>
      </c>
      <c r="B17" s="14" t="s">
        <v>53</v>
      </c>
      <c r="C17" s="16" t="s">
        <v>46</v>
      </c>
      <c r="D17" s="18">
        <v>4300000</v>
      </c>
      <c r="E17" s="18"/>
      <c r="F17" s="18">
        <v>600000</v>
      </c>
      <c r="G17" s="18">
        <v>200000</v>
      </c>
      <c r="H17" s="18">
        <v>100000</v>
      </c>
      <c r="I17" s="18">
        <v>1000000</v>
      </c>
      <c r="J17" s="18">
        <f t="shared" si="16"/>
        <v>6200000</v>
      </c>
      <c r="K17" s="18">
        <v>26</v>
      </c>
      <c r="L17" s="18">
        <f t="shared" si="17"/>
        <v>6716666.666666667</v>
      </c>
      <c r="M17" s="18">
        <f t="shared" si="18"/>
        <v>4300000</v>
      </c>
      <c r="N17" s="18">
        <f t="shared" si="19"/>
        <v>86000</v>
      </c>
      <c r="O17" s="18">
        <f t="shared" si="20"/>
        <v>752500</v>
      </c>
      <c r="P17" s="18">
        <f t="shared" si="21"/>
        <v>129000</v>
      </c>
      <c r="Q17" s="18">
        <f t="shared" si="22"/>
        <v>43000</v>
      </c>
      <c r="R17" s="18">
        <f t="shared" si="23"/>
        <v>1010500</v>
      </c>
      <c r="S17" s="18">
        <f t="shared" si="24"/>
        <v>344000</v>
      </c>
      <c r="T17" s="18">
        <f t="shared" si="25"/>
        <v>64500</v>
      </c>
      <c r="U17" s="18">
        <f t="shared" si="26"/>
        <v>43000</v>
      </c>
      <c r="V17" s="18">
        <f t="shared" si="27"/>
        <v>451500</v>
      </c>
      <c r="W17" s="18"/>
      <c r="X17" s="18"/>
      <c r="Y17" s="18">
        <f t="shared" si="28"/>
        <v>6265166.666666667</v>
      </c>
      <c r="Z17" s="14"/>
      <c r="AA17" s="10"/>
    </row>
    <row r="18" spans="1:27" ht="15.75" customHeight="1">
      <c r="A18" s="15" t="s">
        <v>54</v>
      </c>
      <c r="B18" s="14" t="s">
        <v>55</v>
      </c>
      <c r="C18" s="16" t="s">
        <v>46</v>
      </c>
      <c r="D18" s="18">
        <v>4300000</v>
      </c>
      <c r="E18" s="18"/>
      <c r="F18" s="18">
        <v>600000</v>
      </c>
      <c r="G18" s="18">
        <v>200000</v>
      </c>
      <c r="H18" s="18">
        <v>100000</v>
      </c>
      <c r="I18" s="18">
        <v>1000000</v>
      </c>
      <c r="J18" s="18">
        <f t="shared" si="16"/>
        <v>6200000</v>
      </c>
      <c r="K18" s="18">
        <v>25</v>
      </c>
      <c r="L18" s="18">
        <f t="shared" si="17"/>
        <v>6458333.333333334</v>
      </c>
      <c r="M18" s="18">
        <f t="shared" si="18"/>
        <v>4300000</v>
      </c>
      <c r="N18" s="18">
        <f t="shared" si="19"/>
        <v>86000</v>
      </c>
      <c r="O18" s="18">
        <f t="shared" si="20"/>
        <v>752500</v>
      </c>
      <c r="P18" s="18">
        <f t="shared" si="21"/>
        <v>129000</v>
      </c>
      <c r="Q18" s="18">
        <f t="shared" si="22"/>
        <v>43000</v>
      </c>
      <c r="R18" s="18">
        <f t="shared" si="23"/>
        <v>1010500</v>
      </c>
      <c r="S18" s="18">
        <f t="shared" si="24"/>
        <v>344000</v>
      </c>
      <c r="T18" s="18">
        <f t="shared" si="25"/>
        <v>64500</v>
      </c>
      <c r="U18" s="18">
        <f t="shared" si="26"/>
        <v>43000</v>
      </c>
      <c r="V18" s="18">
        <f t="shared" si="27"/>
        <v>451500</v>
      </c>
      <c r="W18" s="18"/>
      <c r="X18" s="18">
        <v>200000</v>
      </c>
      <c r="Y18" s="18">
        <f t="shared" si="28"/>
        <v>5806833.333333334</v>
      </c>
      <c r="Z18" s="14"/>
      <c r="AA18" s="10"/>
    </row>
    <row r="19" spans="1:27" ht="15.75" customHeight="1">
      <c r="A19" s="15" t="s">
        <v>56</v>
      </c>
      <c r="B19" s="14" t="s">
        <v>47</v>
      </c>
      <c r="C19" s="16" t="s">
        <v>46</v>
      </c>
      <c r="D19" s="18">
        <v>4300000</v>
      </c>
      <c r="E19" s="18"/>
      <c r="F19" s="18">
        <v>600000</v>
      </c>
      <c r="G19" s="18">
        <v>200000</v>
      </c>
      <c r="H19" s="18">
        <v>100000</v>
      </c>
      <c r="I19" s="18">
        <v>1000000</v>
      </c>
      <c r="J19" s="18">
        <f t="shared" si="16"/>
        <v>6200000</v>
      </c>
      <c r="K19" s="18">
        <v>22</v>
      </c>
      <c r="L19" s="18">
        <f t="shared" si="17"/>
        <v>5683333.333333334</v>
      </c>
      <c r="M19" s="18">
        <f t="shared" si="18"/>
        <v>4300000</v>
      </c>
      <c r="N19" s="18">
        <f t="shared" si="19"/>
        <v>86000</v>
      </c>
      <c r="O19" s="18">
        <f t="shared" si="20"/>
        <v>752500</v>
      </c>
      <c r="P19" s="18">
        <f t="shared" si="21"/>
        <v>129000</v>
      </c>
      <c r="Q19" s="18">
        <f t="shared" si="22"/>
        <v>43000</v>
      </c>
      <c r="R19" s="18">
        <f t="shared" si="23"/>
        <v>1010500</v>
      </c>
      <c r="S19" s="18">
        <f t="shared" si="24"/>
        <v>344000</v>
      </c>
      <c r="T19" s="18">
        <f t="shared" si="25"/>
        <v>64500</v>
      </c>
      <c r="U19" s="18">
        <f t="shared" si="26"/>
        <v>43000</v>
      </c>
      <c r="V19" s="18">
        <f t="shared" si="27"/>
        <v>451500</v>
      </c>
      <c r="W19" s="18"/>
      <c r="X19" s="18"/>
      <c r="Y19" s="18">
        <f t="shared" si="28"/>
        <v>5231833.333333334</v>
      </c>
      <c r="Z19" s="14"/>
      <c r="AA19" s="10"/>
    </row>
    <row r="20" spans="1:27" ht="15.75" customHeight="1">
      <c r="A20" s="15" t="s">
        <v>31</v>
      </c>
      <c r="B20" s="14" t="s">
        <v>57</v>
      </c>
      <c r="C20" s="16" t="s">
        <v>46</v>
      </c>
      <c r="D20" s="18">
        <v>4300000</v>
      </c>
      <c r="E20" s="18"/>
      <c r="F20" s="18">
        <v>600000</v>
      </c>
      <c r="G20" s="18">
        <v>200000</v>
      </c>
      <c r="H20" s="18">
        <v>100000</v>
      </c>
      <c r="I20" s="18">
        <v>1000000</v>
      </c>
      <c r="J20" s="18">
        <f t="shared" si="16"/>
        <v>6200000</v>
      </c>
      <c r="K20" s="18">
        <v>24</v>
      </c>
      <c r="L20" s="18">
        <f t="shared" si="17"/>
        <v>6200000</v>
      </c>
      <c r="M20" s="18">
        <f t="shared" si="18"/>
        <v>4300000</v>
      </c>
      <c r="N20" s="18">
        <f t="shared" si="19"/>
        <v>86000</v>
      </c>
      <c r="O20" s="18">
        <f t="shared" si="20"/>
        <v>752500</v>
      </c>
      <c r="P20" s="18">
        <f t="shared" si="21"/>
        <v>129000</v>
      </c>
      <c r="Q20" s="18">
        <f t="shared" si="22"/>
        <v>43000</v>
      </c>
      <c r="R20" s="18">
        <f t="shared" si="23"/>
        <v>1010500</v>
      </c>
      <c r="S20" s="18">
        <f t="shared" si="24"/>
        <v>344000</v>
      </c>
      <c r="T20" s="18">
        <f t="shared" si="25"/>
        <v>64500</v>
      </c>
      <c r="U20" s="18">
        <f t="shared" si="26"/>
        <v>43000</v>
      </c>
      <c r="V20" s="18">
        <f t="shared" si="27"/>
        <v>451500</v>
      </c>
      <c r="W20" s="18"/>
      <c r="X20" s="18"/>
      <c r="Y20" s="18">
        <f t="shared" si="28"/>
        <v>5748500</v>
      </c>
      <c r="Z20" s="14"/>
      <c r="AA20" s="10"/>
    </row>
    <row r="21" spans="1:27" ht="15.75" customHeight="1">
      <c r="A21" s="15" t="s">
        <v>34</v>
      </c>
      <c r="B21" s="14" t="s">
        <v>58</v>
      </c>
      <c r="C21" s="16" t="s">
        <v>46</v>
      </c>
      <c r="D21" s="18">
        <v>4300000</v>
      </c>
      <c r="E21" s="18"/>
      <c r="F21" s="18">
        <v>600000</v>
      </c>
      <c r="G21" s="18">
        <v>200000</v>
      </c>
      <c r="H21" s="18">
        <v>100000</v>
      </c>
      <c r="I21" s="18">
        <v>1000000</v>
      </c>
      <c r="J21" s="18">
        <f t="shared" si="16"/>
        <v>6200000</v>
      </c>
      <c r="K21" s="18">
        <v>26</v>
      </c>
      <c r="L21" s="18">
        <f t="shared" si="17"/>
        <v>6716666.666666667</v>
      </c>
      <c r="M21" s="18">
        <f t="shared" si="18"/>
        <v>4300000</v>
      </c>
      <c r="N21" s="18">
        <f t="shared" si="19"/>
        <v>86000</v>
      </c>
      <c r="O21" s="18">
        <f t="shared" si="20"/>
        <v>752500</v>
      </c>
      <c r="P21" s="18">
        <f t="shared" si="21"/>
        <v>129000</v>
      </c>
      <c r="Q21" s="18">
        <f t="shared" si="22"/>
        <v>43000</v>
      </c>
      <c r="R21" s="18">
        <f t="shared" si="23"/>
        <v>1010500</v>
      </c>
      <c r="S21" s="18">
        <f t="shared" si="24"/>
        <v>344000</v>
      </c>
      <c r="T21" s="18">
        <f t="shared" si="25"/>
        <v>64500</v>
      </c>
      <c r="U21" s="18">
        <f t="shared" si="26"/>
        <v>43000</v>
      </c>
      <c r="V21" s="18">
        <f t="shared" si="27"/>
        <v>451500</v>
      </c>
      <c r="W21" s="18"/>
      <c r="X21" s="18">
        <v>250000</v>
      </c>
      <c r="Y21" s="18">
        <f t="shared" si="28"/>
        <v>6015166.666666667</v>
      </c>
      <c r="Z21" s="14"/>
      <c r="AA21" s="10"/>
    </row>
    <row r="22" spans="1:27" ht="15.75" customHeight="1">
      <c r="A22" s="15" t="s">
        <v>40</v>
      </c>
      <c r="B22" s="14"/>
      <c r="C22" s="16"/>
      <c r="D22" s="18"/>
      <c r="E22" s="18"/>
      <c r="F22" s="18"/>
      <c r="G22" s="18"/>
      <c r="H22" s="18"/>
      <c r="I22" s="18"/>
      <c r="J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4"/>
      <c r="AA22" s="10"/>
    </row>
    <row r="23" spans="1:27" ht="15.75" customHeight="1">
      <c r="A23" s="12" t="s">
        <v>59</v>
      </c>
      <c r="B23" s="25" t="s">
        <v>60</v>
      </c>
      <c r="C23" s="26"/>
      <c r="D23" s="13">
        <f t="shared" ref="D23:K23" si="29">SUM(D24:D33)</f>
        <v>44000000</v>
      </c>
      <c r="E23" s="13">
        <f t="shared" si="29"/>
        <v>1200000</v>
      </c>
      <c r="F23" s="13">
        <f t="shared" si="29"/>
        <v>6150000</v>
      </c>
      <c r="G23" s="13">
        <f t="shared" si="29"/>
        <v>2050000</v>
      </c>
      <c r="H23" s="13">
        <f t="shared" si="29"/>
        <v>1100000</v>
      </c>
      <c r="I23" s="13">
        <f t="shared" si="29"/>
        <v>10250000</v>
      </c>
      <c r="J23" s="13">
        <f t="shared" si="29"/>
        <v>64750000</v>
      </c>
      <c r="K23" s="13">
        <f t="shared" si="29"/>
        <v>239</v>
      </c>
      <c r="L23" s="35">
        <f xml:space="preserve"> SUM(L24:L33)</f>
        <v>64491666.666666672</v>
      </c>
      <c r="M23" s="13">
        <f t="shared" ref="M23:Y23" si="30">SUM(M24:M33)</f>
        <v>45200000</v>
      </c>
      <c r="N23" s="13">
        <f t="shared" si="30"/>
        <v>904000</v>
      </c>
      <c r="O23" s="13">
        <f t="shared" si="30"/>
        <v>7910000</v>
      </c>
      <c r="P23" s="13">
        <f t="shared" si="30"/>
        <v>1356000</v>
      </c>
      <c r="Q23" s="13">
        <f t="shared" si="30"/>
        <v>452000</v>
      </c>
      <c r="R23" s="13">
        <f t="shared" si="30"/>
        <v>10622000</v>
      </c>
      <c r="S23" s="13">
        <f t="shared" si="30"/>
        <v>3616000</v>
      </c>
      <c r="T23" s="13">
        <f t="shared" si="30"/>
        <v>678000</v>
      </c>
      <c r="U23" s="13">
        <f t="shared" si="30"/>
        <v>452000</v>
      </c>
      <c r="V23" s="13">
        <f t="shared" si="30"/>
        <v>4746000</v>
      </c>
      <c r="W23" s="13">
        <f t="shared" si="30"/>
        <v>0</v>
      </c>
      <c r="X23" s="13">
        <f t="shared" si="30"/>
        <v>1800000</v>
      </c>
      <c r="Y23" s="13">
        <f t="shared" si="30"/>
        <v>57945666.666666672</v>
      </c>
      <c r="Z23" s="14"/>
      <c r="AA23" s="10"/>
    </row>
    <row r="24" spans="1:27" ht="15.75" customHeight="1">
      <c r="A24" s="15" t="s">
        <v>31</v>
      </c>
      <c r="B24" s="14" t="s">
        <v>61</v>
      </c>
      <c r="C24" s="16" t="s">
        <v>44</v>
      </c>
      <c r="D24" s="18">
        <v>5300000</v>
      </c>
      <c r="E24" s="18">
        <v>1200000</v>
      </c>
      <c r="F24" s="18">
        <v>750000</v>
      </c>
      <c r="G24" s="18">
        <v>250000</v>
      </c>
      <c r="H24" s="18">
        <v>200000</v>
      </c>
      <c r="I24" s="18">
        <v>1250000</v>
      </c>
      <c r="J24" s="18">
        <f t="shared" ref="J24:J33" si="31">SUM(D24:I24)</f>
        <v>8950000</v>
      </c>
      <c r="K24" s="18">
        <v>24</v>
      </c>
      <c r="L24" s="18">
        <f t="shared" ref="L24:L33" si="32">J24/24*K24</f>
        <v>8950000</v>
      </c>
      <c r="M24" s="18">
        <f t="shared" ref="M24:M33" si="33">SUM(D24:E24)</f>
        <v>6500000</v>
      </c>
      <c r="N24" s="18">
        <f t="shared" ref="N24:N33" si="34">M24*0.02</f>
        <v>130000</v>
      </c>
      <c r="O24" s="18">
        <f t="shared" ref="O24:O33" si="35">M24*0.175</f>
        <v>1137500</v>
      </c>
      <c r="P24" s="18">
        <f t="shared" ref="P24:P33" si="36">M24*0.03</f>
        <v>195000</v>
      </c>
      <c r="Q24" s="18">
        <f t="shared" ref="Q24:Q33" si="37">M24*0.01</f>
        <v>65000</v>
      </c>
      <c r="R24" s="18">
        <f t="shared" ref="R24:R33" si="38">SUM(N24:Q24)</f>
        <v>1527500</v>
      </c>
      <c r="S24" s="18">
        <f t="shared" ref="S24:S33" si="39">M24*0.08</f>
        <v>520000</v>
      </c>
      <c r="T24" s="18">
        <f t="shared" ref="T24:T33" si="40">M24*0.015</f>
        <v>97500</v>
      </c>
      <c r="U24" s="18">
        <f t="shared" ref="U24:U33" si="41">M24*0.01</f>
        <v>65000</v>
      </c>
      <c r="V24" s="18">
        <f t="shared" ref="V24:V33" si="42">SUM(S24:U24)</f>
        <v>682500</v>
      </c>
      <c r="W24" s="18"/>
      <c r="X24" s="18"/>
      <c r="Y24" s="18">
        <f t="shared" ref="Y24:Y33" si="43">L24-V24-W24-X24</f>
        <v>8267500</v>
      </c>
      <c r="Z24" s="14"/>
      <c r="AA24" s="10"/>
    </row>
    <row r="25" spans="1:27" ht="15.75" customHeight="1">
      <c r="A25" s="15" t="s">
        <v>34</v>
      </c>
      <c r="B25" s="14" t="s">
        <v>62</v>
      </c>
      <c r="C25" s="16" t="s">
        <v>46</v>
      </c>
      <c r="D25" s="18">
        <v>4300000</v>
      </c>
      <c r="E25" s="18"/>
      <c r="F25" s="18">
        <v>600000</v>
      </c>
      <c r="G25" s="18">
        <v>200000</v>
      </c>
      <c r="H25" s="18">
        <v>100000</v>
      </c>
      <c r="I25" s="18">
        <v>1000000</v>
      </c>
      <c r="J25" s="18">
        <f t="shared" si="31"/>
        <v>6200000</v>
      </c>
      <c r="K25" s="18">
        <v>26</v>
      </c>
      <c r="L25" s="18">
        <f t="shared" si="32"/>
        <v>6716666.666666667</v>
      </c>
      <c r="M25" s="18">
        <f t="shared" si="33"/>
        <v>4300000</v>
      </c>
      <c r="N25" s="18">
        <f t="shared" si="34"/>
        <v>86000</v>
      </c>
      <c r="O25" s="18">
        <f t="shared" si="35"/>
        <v>752500</v>
      </c>
      <c r="P25" s="18">
        <f t="shared" si="36"/>
        <v>129000</v>
      </c>
      <c r="Q25" s="18">
        <f t="shared" si="37"/>
        <v>43000</v>
      </c>
      <c r="R25" s="18">
        <f t="shared" si="38"/>
        <v>1010500</v>
      </c>
      <c r="S25" s="18">
        <f t="shared" si="39"/>
        <v>344000</v>
      </c>
      <c r="T25" s="18">
        <f t="shared" si="40"/>
        <v>64500</v>
      </c>
      <c r="U25" s="18">
        <f t="shared" si="41"/>
        <v>43000</v>
      </c>
      <c r="V25" s="18">
        <f t="shared" si="42"/>
        <v>451500</v>
      </c>
      <c r="W25" s="18"/>
      <c r="X25" s="18">
        <v>250000</v>
      </c>
      <c r="Y25" s="18">
        <f t="shared" si="43"/>
        <v>6015166.666666667</v>
      </c>
      <c r="Z25" s="14"/>
      <c r="AA25" s="10"/>
    </row>
    <row r="26" spans="1:27" ht="15.75" customHeight="1">
      <c r="A26" s="15" t="s">
        <v>37</v>
      </c>
      <c r="B26" s="14" t="s">
        <v>63</v>
      </c>
      <c r="C26" s="16" t="s">
        <v>46</v>
      </c>
      <c r="D26" s="18">
        <v>4300000</v>
      </c>
      <c r="E26" s="18"/>
      <c r="F26" s="18">
        <v>600000</v>
      </c>
      <c r="G26" s="18">
        <v>200000</v>
      </c>
      <c r="H26" s="18">
        <v>100000</v>
      </c>
      <c r="I26" s="18">
        <v>1000000</v>
      </c>
      <c r="J26" s="18">
        <f t="shared" si="31"/>
        <v>6200000</v>
      </c>
      <c r="K26" s="18">
        <v>24</v>
      </c>
      <c r="L26" s="18">
        <f t="shared" si="32"/>
        <v>6200000</v>
      </c>
      <c r="M26" s="18">
        <f t="shared" si="33"/>
        <v>4300000</v>
      </c>
      <c r="N26" s="18">
        <f t="shared" si="34"/>
        <v>86000</v>
      </c>
      <c r="O26" s="18">
        <f t="shared" si="35"/>
        <v>752500</v>
      </c>
      <c r="P26" s="18">
        <f t="shared" si="36"/>
        <v>129000</v>
      </c>
      <c r="Q26" s="18">
        <f t="shared" si="37"/>
        <v>43000</v>
      </c>
      <c r="R26" s="18">
        <f t="shared" si="38"/>
        <v>1010500</v>
      </c>
      <c r="S26" s="18">
        <f t="shared" si="39"/>
        <v>344000</v>
      </c>
      <c r="T26" s="18">
        <f t="shared" si="40"/>
        <v>64500</v>
      </c>
      <c r="U26" s="18">
        <f t="shared" si="41"/>
        <v>43000</v>
      </c>
      <c r="V26" s="18">
        <f t="shared" si="42"/>
        <v>451500</v>
      </c>
      <c r="W26" s="18"/>
      <c r="X26" s="18"/>
      <c r="Y26" s="18">
        <f t="shared" si="43"/>
        <v>5748500</v>
      </c>
      <c r="Z26" s="14"/>
      <c r="AA26" s="10"/>
    </row>
    <row r="27" spans="1:27" ht="15.75" customHeight="1">
      <c r="A27" s="15" t="s">
        <v>48</v>
      </c>
      <c r="B27" s="14" t="s">
        <v>64</v>
      </c>
      <c r="C27" s="16" t="s">
        <v>46</v>
      </c>
      <c r="D27" s="18">
        <v>4300000</v>
      </c>
      <c r="E27" s="18"/>
      <c r="F27" s="18">
        <v>600000</v>
      </c>
      <c r="G27" s="18">
        <v>200000</v>
      </c>
      <c r="H27" s="18">
        <v>100000</v>
      </c>
      <c r="I27" s="18">
        <v>1000000</v>
      </c>
      <c r="J27" s="18">
        <f t="shared" si="31"/>
        <v>6200000</v>
      </c>
      <c r="K27" s="18">
        <v>26</v>
      </c>
      <c r="L27" s="18">
        <f t="shared" si="32"/>
        <v>6716666.666666667</v>
      </c>
      <c r="M27" s="18">
        <f t="shared" si="33"/>
        <v>4300000</v>
      </c>
      <c r="N27" s="18">
        <f t="shared" si="34"/>
        <v>86000</v>
      </c>
      <c r="O27" s="18">
        <f t="shared" si="35"/>
        <v>752500</v>
      </c>
      <c r="P27" s="18">
        <f t="shared" si="36"/>
        <v>129000</v>
      </c>
      <c r="Q27" s="18">
        <f t="shared" si="37"/>
        <v>43000</v>
      </c>
      <c r="R27" s="18">
        <f t="shared" si="38"/>
        <v>1010500</v>
      </c>
      <c r="S27" s="18">
        <f t="shared" si="39"/>
        <v>344000</v>
      </c>
      <c r="T27" s="18">
        <f t="shared" si="40"/>
        <v>64500</v>
      </c>
      <c r="U27" s="18">
        <f t="shared" si="41"/>
        <v>43000</v>
      </c>
      <c r="V27" s="18">
        <f t="shared" si="42"/>
        <v>451500</v>
      </c>
      <c r="W27" s="18"/>
      <c r="X27" s="18">
        <v>500000</v>
      </c>
      <c r="Y27" s="18">
        <f t="shared" si="43"/>
        <v>5765166.666666667</v>
      </c>
      <c r="Z27" s="14"/>
      <c r="AA27" s="10"/>
    </row>
    <row r="28" spans="1:27" ht="15.75" customHeight="1">
      <c r="A28" s="15" t="s">
        <v>50</v>
      </c>
      <c r="B28" s="14" t="s">
        <v>65</v>
      </c>
      <c r="C28" s="16" t="s">
        <v>46</v>
      </c>
      <c r="D28" s="18">
        <v>4300000</v>
      </c>
      <c r="E28" s="18"/>
      <c r="F28" s="18">
        <v>600000</v>
      </c>
      <c r="G28" s="18">
        <v>200000</v>
      </c>
      <c r="H28" s="18">
        <v>100000</v>
      </c>
      <c r="I28" s="18">
        <v>1000000</v>
      </c>
      <c r="J28" s="18">
        <f t="shared" si="31"/>
        <v>6200000</v>
      </c>
      <c r="K28" s="18">
        <v>25</v>
      </c>
      <c r="L28" s="18">
        <f t="shared" si="32"/>
        <v>6458333.333333334</v>
      </c>
      <c r="M28" s="18">
        <f t="shared" si="33"/>
        <v>4300000</v>
      </c>
      <c r="N28" s="18">
        <f t="shared" si="34"/>
        <v>86000</v>
      </c>
      <c r="O28" s="18">
        <f t="shared" si="35"/>
        <v>752500</v>
      </c>
      <c r="P28" s="18">
        <f t="shared" si="36"/>
        <v>129000</v>
      </c>
      <c r="Q28" s="18">
        <f t="shared" si="37"/>
        <v>43000</v>
      </c>
      <c r="R28" s="18">
        <f t="shared" si="38"/>
        <v>1010500</v>
      </c>
      <c r="S28" s="18">
        <f t="shared" si="39"/>
        <v>344000</v>
      </c>
      <c r="T28" s="18">
        <f t="shared" si="40"/>
        <v>64500</v>
      </c>
      <c r="U28" s="18">
        <f t="shared" si="41"/>
        <v>43000</v>
      </c>
      <c r="V28" s="18">
        <f t="shared" si="42"/>
        <v>451500</v>
      </c>
      <c r="W28" s="18"/>
      <c r="X28" s="18"/>
      <c r="Y28" s="18">
        <f t="shared" si="43"/>
        <v>6006833.333333334</v>
      </c>
      <c r="Z28" s="14"/>
      <c r="AA28" s="10"/>
    </row>
    <row r="29" spans="1:27" ht="15.75" customHeight="1">
      <c r="A29" s="15" t="s">
        <v>52</v>
      </c>
      <c r="B29" s="14" t="s">
        <v>66</v>
      </c>
      <c r="C29" s="16" t="s">
        <v>46</v>
      </c>
      <c r="D29" s="18">
        <v>4300000</v>
      </c>
      <c r="E29" s="18"/>
      <c r="F29" s="18">
        <v>600000</v>
      </c>
      <c r="G29" s="18">
        <v>200000</v>
      </c>
      <c r="H29" s="18">
        <v>100000</v>
      </c>
      <c r="I29" s="18">
        <v>1000000</v>
      </c>
      <c r="J29" s="18">
        <f t="shared" si="31"/>
        <v>6200000</v>
      </c>
      <c r="K29" s="18">
        <v>21</v>
      </c>
      <c r="L29" s="18">
        <f t="shared" si="32"/>
        <v>5425000</v>
      </c>
      <c r="M29" s="18">
        <f t="shared" si="33"/>
        <v>4300000</v>
      </c>
      <c r="N29" s="18">
        <f t="shared" si="34"/>
        <v>86000</v>
      </c>
      <c r="O29" s="18">
        <f t="shared" si="35"/>
        <v>752500</v>
      </c>
      <c r="P29" s="18">
        <f t="shared" si="36"/>
        <v>129000</v>
      </c>
      <c r="Q29" s="18">
        <f t="shared" si="37"/>
        <v>43000</v>
      </c>
      <c r="R29" s="18">
        <f t="shared" si="38"/>
        <v>1010500</v>
      </c>
      <c r="S29" s="18">
        <f t="shared" si="39"/>
        <v>344000</v>
      </c>
      <c r="T29" s="18">
        <f t="shared" si="40"/>
        <v>64500</v>
      </c>
      <c r="U29" s="18">
        <f t="shared" si="41"/>
        <v>43000</v>
      </c>
      <c r="V29" s="18">
        <f t="shared" si="42"/>
        <v>451500</v>
      </c>
      <c r="W29" s="18"/>
      <c r="X29" s="18">
        <v>200000</v>
      </c>
      <c r="Y29" s="18">
        <f t="shared" si="43"/>
        <v>4773500</v>
      </c>
      <c r="Z29" s="14"/>
      <c r="AA29" s="10"/>
    </row>
    <row r="30" spans="1:27" ht="15.75" customHeight="1">
      <c r="A30" s="15" t="s">
        <v>54</v>
      </c>
      <c r="B30" s="14" t="s">
        <v>67</v>
      </c>
      <c r="C30" s="16" t="s">
        <v>46</v>
      </c>
      <c r="D30" s="18">
        <v>4300000</v>
      </c>
      <c r="E30" s="18"/>
      <c r="F30" s="18">
        <v>600000</v>
      </c>
      <c r="G30" s="18">
        <v>200000</v>
      </c>
      <c r="H30" s="18">
        <v>100000</v>
      </c>
      <c r="I30" s="18">
        <v>1000000</v>
      </c>
      <c r="J30" s="18">
        <f t="shared" si="31"/>
        <v>6200000</v>
      </c>
      <c r="K30" s="18">
        <v>22</v>
      </c>
      <c r="L30" s="18">
        <f t="shared" si="32"/>
        <v>5683333.333333334</v>
      </c>
      <c r="M30" s="18">
        <f t="shared" si="33"/>
        <v>4300000</v>
      </c>
      <c r="N30" s="18">
        <f t="shared" si="34"/>
        <v>86000</v>
      </c>
      <c r="O30" s="18">
        <f t="shared" si="35"/>
        <v>752500</v>
      </c>
      <c r="P30" s="18">
        <f t="shared" si="36"/>
        <v>129000</v>
      </c>
      <c r="Q30" s="18">
        <f t="shared" si="37"/>
        <v>43000</v>
      </c>
      <c r="R30" s="18">
        <f t="shared" si="38"/>
        <v>1010500</v>
      </c>
      <c r="S30" s="18">
        <f t="shared" si="39"/>
        <v>344000</v>
      </c>
      <c r="T30" s="18">
        <f t="shared" si="40"/>
        <v>64500</v>
      </c>
      <c r="U30" s="18">
        <f t="shared" si="41"/>
        <v>43000</v>
      </c>
      <c r="V30" s="18">
        <f t="shared" si="42"/>
        <v>451500</v>
      </c>
      <c r="W30" s="18"/>
      <c r="X30" s="18"/>
      <c r="Y30" s="18">
        <f t="shared" si="43"/>
        <v>5231833.333333334</v>
      </c>
      <c r="Z30" s="14"/>
      <c r="AA30" s="10"/>
    </row>
    <row r="31" spans="1:27" ht="15.75" customHeight="1">
      <c r="A31" s="15" t="s">
        <v>56</v>
      </c>
      <c r="B31" s="14" t="s">
        <v>68</v>
      </c>
      <c r="C31" s="16" t="s">
        <v>46</v>
      </c>
      <c r="D31" s="18">
        <v>4300000</v>
      </c>
      <c r="E31" s="18"/>
      <c r="F31" s="18">
        <v>600000</v>
      </c>
      <c r="G31" s="18">
        <v>200000</v>
      </c>
      <c r="H31" s="18">
        <v>100000</v>
      </c>
      <c r="I31" s="18">
        <v>1000000</v>
      </c>
      <c r="J31" s="18">
        <f t="shared" si="31"/>
        <v>6200000</v>
      </c>
      <c r="K31" s="18">
        <v>25</v>
      </c>
      <c r="L31" s="18">
        <f t="shared" si="32"/>
        <v>6458333.333333334</v>
      </c>
      <c r="M31" s="18">
        <f t="shared" si="33"/>
        <v>4300000</v>
      </c>
      <c r="N31" s="18">
        <f t="shared" si="34"/>
        <v>86000</v>
      </c>
      <c r="O31" s="18">
        <f t="shared" si="35"/>
        <v>752500</v>
      </c>
      <c r="P31" s="18">
        <f t="shared" si="36"/>
        <v>129000</v>
      </c>
      <c r="Q31" s="18">
        <f t="shared" si="37"/>
        <v>43000</v>
      </c>
      <c r="R31" s="18">
        <f t="shared" si="38"/>
        <v>1010500</v>
      </c>
      <c r="S31" s="18">
        <f t="shared" si="39"/>
        <v>344000</v>
      </c>
      <c r="T31" s="18">
        <f t="shared" si="40"/>
        <v>64500</v>
      </c>
      <c r="U31" s="18">
        <f t="shared" si="41"/>
        <v>43000</v>
      </c>
      <c r="V31" s="18">
        <f t="shared" si="42"/>
        <v>451500</v>
      </c>
      <c r="W31" s="18"/>
      <c r="X31" s="18">
        <v>100000</v>
      </c>
      <c r="Y31" s="18">
        <f t="shared" si="43"/>
        <v>5906833.333333334</v>
      </c>
      <c r="Z31" s="14"/>
      <c r="AA31" s="10"/>
    </row>
    <row r="32" spans="1:27" ht="15.75" customHeight="1">
      <c r="A32" s="15" t="s">
        <v>69</v>
      </c>
      <c r="B32" s="14" t="s">
        <v>70</v>
      </c>
      <c r="C32" s="16" t="s">
        <v>46</v>
      </c>
      <c r="D32" s="18">
        <v>4300000</v>
      </c>
      <c r="E32" s="18"/>
      <c r="F32" s="18">
        <v>600000</v>
      </c>
      <c r="G32" s="18">
        <v>200000</v>
      </c>
      <c r="H32" s="18">
        <v>100000</v>
      </c>
      <c r="I32" s="18">
        <v>1000000</v>
      </c>
      <c r="J32" s="18">
        <f t="shared" si="31"/>
        <v>6200000</v>
      </c>
      <c r="K32" s="18">
        <v>20</v>
      </c>
      <c r="L32" s="18">
        <f t="shared" si="32"/>
        <v>5166666.666666667</v>
      </c>
      <c r="M32" s="18">
        <f t="shared" si="33"/>
        <v>4300000</v>
      </c>
      <c r="N32" s="18">
        <f t="shared" si="34"/>
        <v>86000</v>
      </c>
      <c r="O32" s="18">
        <f t="shared" si="35"/>
        <v>752500</v>
      </c>
      <c r="P32" s="18">
        <f t="shared" si="36"/>
        <v>129000</v>
      </c>
      <c r="Q32" s="18">
        <f t="shared" si="37"/>
        <v>43000</v>
      </c>
      <c r="R32" s="18">
        <f t="shared" si="38"/>
        <v>1010500</v>
      </c>
      <c r="S32" s="18">
        <f t="shared" si="39"/>
        <v>344000</v>
      </c>
      <c r="T32" s="18">
        <f t="shared" si="40"/>
        <v>64500</v>
      </c>
      <c r="U32" s="18">
        <f t="shared" si="41"/>
        <v>43000</v>
      </c>
      <c r="V32" s="18">
        <f t="shared" si="42"/>
        <v>451500</v>
      </c>
      <c r="W32" s="18"/>
      <c r="X32" s="18">
        <v>750000</v>
      </c>
      <c r="Y32" s="18">
        <f t="shared" si="43"/>
        <v>3965166.666666667</v>
      </c>
      <c r="Z32" s="14"/>
      <c r="AA32" s="10"/>
    </row>
    <row r="33" spans="1:27" ht="15.75" customHeight="1">
      <c r="A33" s="15" t="s">
        <v>71</v>
      </c>
      <c r="B33" s="14" t="s">
        <v>72</v>
      </c>
      <c r="C33" s="16" t="s">
        <v>46</v>
      </c>
      <c r="D33" s="18">
        <v>4300000</v>
      </c>
      <c r="E33" s="18"/>
      <c r="F33" s="18">
        <v>600000</v>
      </c>
      <c r="G33" s="18">
        <v>200000</v>
      </c>
      <c r="H33" s="18">
        <v>100000</v>
      </c>
      <c r="I33" s="18">
        <v>1000000</v>
      </c>
      <c r="J33" s="18">
        <f t="shared" si="31"/>
        <v>6200000</v>
      </c>
      <c r="K33" s="18">
        <v>26</v>
      </c>
      <c r="L33" s="18">
        <f t="shared" si="32"/>
        <v>6716666.666666667</v>
      </c>
      <c r="M33" s="18">
        <f t="shared" si="33"/>
        <v>4300000</v>
      </c>
      <c r="N33" s="18">
        <f t="shared" si="34"/>
        <v>86000</v>
      </c>
      <c r="O33" s="18">
        <f t="shared" si="35"/>
        <v>752500</v>
      </c>
      <c r="P33" s="18">
        <f t="shared" si="36"/>
        <v>129000</v>
      </c>
      <c r="Q33" s="18">
        <f t="shared" si="37"/>
        <v>43000</v>
      </c>
      <c r="R33" s="18">
        <f t="shared" si="38"/>
        <v>1010500</v>
      </c>
      <c r="S33" s="18">
        <f t="shared" si="39"/>
        <v>344000</v>
      </c>
      <c r="T33" s="18">
        <f t="shared" si="40"/>
        <v>64500</v>
      </c>
      <c r="U33" s="18">
        <f t="shared" si="41"/>
        <v>43000</v>
      </c>
      <c r="V33" s="18">
        <f t="shared" si="42"/>
        <v>451500</v>
      </c>
      <c r="W33" s="18"/>
      <c r="X33" s="18"/>
      <c r="Y33" s="18">
        <f t="shared" si="43"/>
        <v>6265166.666666667</v>
      </c>
      <c r="Z33" s="14"/>
      <c r="AA33" s="10"/>
    </row>
    <row r="34" spans="1:27" ht="15.75" customHeight="1">
      <c r="A34" s="15" t="s">
        <v>40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0"/>
    </row>
    <row r="35" spans="1:27" ht="28.5" customHeight="1">
      <c r="A35" s="27" t="s">
        <v>73</v>
      </c>
      <c r="B35" s="28"/>
      <c r="C35" s="26"/>
      <c r="D35" s="19">
        <f t="shared" ref="D35:K35" si="44">SUM(D6,D11,D23)</f>
        <v>104010000</v>
      </c>
      <c r="E35" s="19">
        <f t="shared" si="44"/>
        <v>7400000</v>
      </c>
      <c r="F35" s="19">
        <f t="shared" si="44"/>
        <v>15130000</v>
      </c>
      <c r="G35" s="19">
        <f t="shared" si="44"/>
        <v>4900000</v>
      </c>
      <c r="H35" s="19">
        <f t="shared" si="44"/>
        <v>2900000</v>
      </c>
      <c r="I35" s="19">
        <f t="shared" si="44"/>
        <v>28551211</v>
      </c>
      <c r="J35" s="19">
        <f t="shared" si="44"/>
        <v>162891211</v>
      </c>
      <c r="K35" s="19">
        <f t="shared" si="44"/>
        <v>552</v>
      </c>
      <c r="L35" s="19">
        <f>SUM(L6,L11,L23)</f>
        <v>162821211</v>
      </c>
      <c r="M35" s="19">
        <f t="shared" ref="M35:Y35" si="45">SUM(M6,M11,M23)</f>
        <v>109410000</v>
      </c>
      <c r="N35" s="19">
        <f t="shared" si="45"/>
        <v>2088000</v>
      </c>
      <c r="O35" s="19">
        <f t="shared" si="45"/>
        <v>19146750</v>
      </c>
      <c r="P35" s="19">
        <f t="shared" si="45"/>
        <v>3282300</v>
      </c>
      <c r="Q35" s="19">
        <f t="shared" si="45"/>
        <v>1094100</v>
      </c>
      <c r="R35" s="19">
        <f t="shared" si="45"/>
        <v>25611150</v>
      </c>
      <c r="S35" s="19">
        <f t="shared" si="45"/>
        <v>8752800</v>
      </c>
      <c r="T35" s="19">
        <f t="shared" si="45"/>
        <v>1641150</v>
      </c>
      <c r="U35" s="19">
        <f t="shared" si="45"/>
        <v>1094100</v>
      </c>
      <c r="V35" s="19">
        <f t="shared" si="45"/>
        <v>11488050</v>
      </c>
      <c r="W35" s="19">
        <f t="shared" si="45"/>
        <v>-173147.78333333338</v>
      </c>
      <c r="X35" s="19">
        <f t="shared" si="45"/>
        <v>3400000</v>
      </c>
      <c r="Y35" s="19">
        <f t="shared" si="45"/>
        <v>148106308.78333336</v>
      </c>
      <c r="Z35" s="20"/>
      <c r="AA35" s="10"/>
    </row>
    <row r="36" spans="1:27" ht="15.75" customHeight="1">
      <c r="A36" s="21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ht="15.75" customHeight="1">
      <c r="A37" s="21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5.75" customHeight="1">
      <c r="A38" s="22"/>
      <c r="B38" s="29"/>
      <c r="C38" s="30"/>
      <c r="D38" s="30"/>
      <c r="E38" s="3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15.75" customHeight="1">
      <c r="A39" s="2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ht="15.75" customHeight="1">
      <c r="A40" s="2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 ht="15.75" customHeight="1">
      <c r="A41" s="2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 ht="15.75" customHeight="1">
      <c r="A42" s="2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 ht="15.75" customHeight="1">
      <c r="A43" s="2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1:27" ht="15.75" customHeight="1">
      <c r="A44" s="2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 ht="15.75" customHeight="1">
      <c r="A45" s="2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1:27" ht="15.75" customHeight="1">
      <c r="A46" s="2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15.75" customHeight="1">
      <c r="A47" s="2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 ht="15.75" customHeight="1">
      <c r="A48" s="2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ht="15.75" customHeight="1">
      <c r="A49" s="2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ht="15.75" customHeight="1">
      <c r="A50" s="2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ht="15.75" customHeight="1">
      <c r="A51" s="2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ht="15.75" customHeight="1">
      <c r="A52" s="2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ht="15.75" customHeight="1">
      <c r="A53" s="2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ht="15.75" customHeight="1">
      <c r="A54" s="2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ht="15.75" customHeight="1">
      <c r="A55" s="2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ht="15.75" customHeight="1">
      <c r="A56" s="2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spans="1:27" ht="15.75" customHeight="1">
      <c r="A57" s="2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spans="1:27" ht="15.75" customHeight="1">
      <c r="A58" s="2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15.75" customHeight="1">
      <c r="A59" s="2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 ht="15.75" customHeight="1">
      <c r="A60" s="2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27" ht="15.75" customHeight="1">
      <c r="A61" s="2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27" ht="15.75" customHeight="1">
      <c r="A62" s="2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27" ht="15.75" customHeight="1">
      <c r="A63" s="2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27" ht="15.75" customHeight="1">
      <c r="A64" s="2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1:27" ht="15.75" customHeight="1">
      <c r="A65" s="2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1:27" ht="15.75" customHeight="1">
      <c r="A66" s="2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 ht="15.75" customHeight="1">
      <c r="A67" s="2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1:27" ht="15.75" customHeight="1">
      <c r="A68" s="2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1:27" ht="15.75" customHeight="1">
      <c r="A69" s="2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spans="1:27" ht="15.75" customHeight="1">
      <c r="A70" s="2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15.75" customHeight="1">
      <c r="A71" s="2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 ht="15.75" customHeight="1">
      <c r="A72" s="2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1:27" ht="15.75" customHeight="1">
      <c r="A73" s="2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15.75" customHeight="1">
      <c r="A74" s="2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5.75" customHeight="1">
      <c r="A75" s="22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5.75" customHeight="1">
      <c r="A76" s="22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5.75" customHeight="1">
      <c r="A77" s="22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15.75" customHeight="1">
      <c r="A78" s="22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5.75" customHeight="1">
      <c r="A79" s="22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15.75" customHeight="1">
      <c r="A80" s="22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5.75" customHeight="1">
      <c r="A81" s="22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5.75" customHeight="1">
      <c r="A82" s="22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5.75" customHeight="1">
      <c r="A83" s="22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5.75" customHeight="1">
      <c r="A84" s="22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5.75" customHeight="1">
      <c r="A85" s="22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5.75" customHeight="1">
      <c r="A86" s="22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spans="1:27" ht="15.75" customHeight="1">
      <c r="A87" s="22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spans="1:27" ht="15.75" customHeight="1">
      <c r="A88" s="22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spans="1:27" ht="15.75" customHeight="1">
      <c r="A89" s="22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1:27" ht="15.75" customHeight="1">
      <c r="A90" s="22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 ht="15.75" customHeight="1">
      <c r="A91" s="22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1:27" ht="15.75" customHeight="1">
      <c r="A92" s="22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spans="1:27" ht="15.75" customHeight="1">
      <c r="A93" s="22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spans="1:27" ht="15.75" customHeight="1">
      <c r="A94" s="22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15.75" customHeight="1">
      <c r="A95" s="22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 ht="15.75" customHeight="1">
      <c r="A96" s="22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spans="1:27" ht="15.75" customHeight="1">
      <c r="A97" s="22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spans="1:27" ht="15.75" customHeight="1">
      <c r="A98" s="22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spans="1:27" ht="15.75" customHeight="1">
      <c r="A99" s="22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spans="1:27" ht="15.75" customHeight="1">
      <c r="A100" s="22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spans="1:27" ht="15.75" customHeight="1">
      <c r="A101" s="22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spans="1:27" ht="15.75" customHeight="1">
      <c r="A102" s="22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 ht="15.75" customHeight="1">
      <c r="A103" s="22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1:27" ht="15.75" customHeight="1">
      <c r="A104" s="22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spans="1:27" ht="15.75" customHeight="1">
      <c r="A105" s="22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1:27" ht="15.75" customHeight="1">
      <c r="A106" s="22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 ht="15.75" customHeight="1">
      <c r="A107" s="22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 ht="15.75" customHeight="1">
      <c r="A108" s="22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spans="1:27" ht="15.75" customHeight="1">
      <c r="A109" s="22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spans="1:27" ht="15.75" customHeight="1">
      <c r="A110" s="22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spans="1:27" ht="15.75" customHeight="1">
      <c r="A111" s="22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spans="1:27" ht="15.75" customHeight="1">
      <c r="A112" s="22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spans="1:27" ht="15.75" customHeight="1">
      <c r="A113" s="22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spans="1:27" ht="15.75" customHeight="1">
      <c r="A114" s="22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spans="1:27" ht="15.75" customHeight="1">
      <c r="A115" s="22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spans="1:27" ht="15.75" customHeight="1">
      <c r="A116" s="22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spans="1:27" ht="15.75" customHeight="1">
      <c r="A117" s="22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spans="1:27" ht="15.75" customHeight="1">
      <c r="A118" s="22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spans="1:27" ht="15.75" customHeight="1">
      <c r="A119" s="22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spans="1:27" ht="15.75" customHeight="1">
      <c r="A120" s="22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spans="1:27" ht="15.75" customHeight="1">
      <c r="A121" s="22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spans="1:27" ht="15.75" customHeight="1">
      <c r="A122" s="22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spans="1:27" ht="15.75" customHeight="1">
      <c r="A123" s="22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spans="1:27" ht="15.75" customHeight="1">
      <c r="A124" s="22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1:27" ht="15.75" customHeight="1">
      <c r="A125" s="22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spans="1:27" ht="15.75" customHeight="1">
      <c r="A126" s="22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spans="1:27" ht="15.75" customHeight="1">
      <c r="A127" s="22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spans="1:27" ht="15.75" customHeight="1">
      <c r="A128" s="22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spans="1:27" ht="15.75" customHeight="1">
      <c r="A129" s="22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spans="1:27" ht="15.75" customHeight="1">
      <c r="A130" s="22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spans="1:27" ht="15.75" customHeight="1">
      <c r="A131" s="22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1:27" ht="15.75" customHeight="1">
      <c r="A132" s="22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1:27" ht="15.75" customHeight="1">
      <c r="A133" s="22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1:27" ht="15.75" customHeight="1">
      <c r="A134" s="22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1:27" ht="15.75" customHeight="1">
      <c r="A135" s="22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1:27" ht="15.75" customHeight="1">
      <c r="A136" s="22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1:27" ht="15.75" customHeight="1">
      <c r="A137" s="22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1:27" ht="15.75" customHeight="1">
      <c r="A138" s="22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1:27" ht="15.75" customHeight="1">
      <c r="A139" s="22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1:27" ht="15.75" customHeight="1">
      <c r="A140" s="22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1:27" ht="15.75" customHeight="1">
      <c r="A141" s="22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spans="1:27" ht="15.75" customHeight="1">
      <c r="A142" s="22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1:27" ht="15.75" customHeight="1">
      <c r="A143" s="22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1:27" ht="15.75" customHeight="1">
      <c r="A144" s="22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1:27" ht="15.75" customHeight="1">
      <c r="A145" s="22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1:27" ht="15.75" customHeight="1">
      <c r="A146" s="22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1:27" ht="15.75" customHeight="1">
      <c r="A147" s="22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1:27" ht="15.75" customHeight="1">
      <c r="A148" s="22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1:27" ht="15.75" customHeight="1">
      <c r="A149" s="22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1:27" ht="15.75" customHeight="1">
      <c r="A150" s="22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1:27" ht="15.75" customHeight="1">
      <c r="A151" s="22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1:27" ht="15.75" customHeight="1">
      <c r="A152" s="22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1:27" ht="15.75" customHeight="1">
      <c r="A153" s="22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1:27" ht="15.75" customHeight="1">
      <c r="A154" s="22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1:27" ht="15.75" customHeight="1">
      <c r="A155" s="22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spans="1:27" ht="15.75" customHeight="1">
      <c r="A156" s="22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spans="1:27" ht="15.75" customHeight="1">
      <c r="A157" s="22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spans="1:27" ht="15.75" customHeight="1">
      <c r="A158" s="22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spans="1:27" ht="15.75" customHeight="1">
      <c r="A159" s="22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1:27" ht="15.75" customHeight="1">
      <c r="A160" s="22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1:27" ht="15.75" customHeight="1">
      <c r="A161" s="22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spans="1:27" ht="15.75" customHeight="1">
      <c r="A162" s="22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spans="1:27" ht="15.75" customHeight="1">
      <c r="A163" s="22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 spans="1:27" ht="15.75" customHeight="1">
      <c r="A164" s="22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spans="1:27" ht="15.75" customHeight="1">
      <c r="A165" s="22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spans="1:27" ht="15.75" customHeight="1">
      <c r="A166" s="22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1:27" ht="15.75" customHeight="1">
      <c r="A167" s="22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1:27" ht="15.75" customHeight="1">
      <c r="A168" s="22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1:27" ht="15.75" customHeight="1">
      <c r="A169" s="22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1:27" ht="15.75" customHeight="1">
      <c r="A170" s="22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1:27" ht="15.75" customHeight="1">
      <c r="A171" s="22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1:27" ht="15.75" customHeight="1">
      <c r="A172" s="22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1:27" ht="15.75" customHeight="1">
      <c r="A173" s="22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1:27" ht="15.75" customHeight="1">
      <c r="A174" s="22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1:27" ht="15.75" customHeight="1">
      <c r="A175" s="22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1:27" ht="15.75" customHeight="1">
      <c r="A176" s="22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1:27" ht="15.75" customHeight="1">
      <c r="A177" s="22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1:27" ht="15.75" customHeight="1">
      <c r="A178" s="22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spans="1:27" ht="15.75" customHeight="1">
      <c r="A179" s="22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 spans="1:27" ht="15.75" customHeight="1">
      <c r="A180" s="22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 spans="1:27" ht="15.75" customHeight="1">
      <c r="A181" s="22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 spans="1:27" ht="15.75" customHeight="1">
      <c r="A182" s="22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 spans="1:27" ht="15.75" customHeight="1">
      <c r="A183" s="22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 spans="1:27" ht="15.75" customHeight="1">
      <c r="A184" s="22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 spans="1:27" ht="15.75" customHeight="1">
      <c r="A185" s="22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 spans="1:27" ht="15.75" customHeight="1">
      <c r="A186" s="22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 spans="1:27" ht="15.75" customHeight="1">
      <c r="A187" s="22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 spans="1:27" ht="15.75" customHeight="1">
      <c r="A188" s="22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 spans="1:27" ht="15.75" customHeight="1">
      <c r="A189" s="22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 spans="1:27" ht="15.75" customHeight="1">
      <c r="A190" s="22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spans="1:27" ht="15.75" customHeight="1">
      <c r="A191" s="22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spans="1:27" ht="15.75" customHeight="1">
      <c r="A192" s="22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spans="1:27" ht="15.75" customHeight="1">
      <c r="A193" s="22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spans="1:27" ht="15.75" customHeight="1">
      <c r="A194" s="22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spans="1:27" ht="15.75" customHeight="1">
      <c r="A195" s="22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 spans="1:27" ht="15.75" customHeight="1">
      <c r="A196" s="22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spans="1:27" ht="15.75" customHeight="1">
      <c r="A197" s="22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 spans="1:27" ht="15.75" customHeight="1">
      <c r="A198" s="22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spans="1:27" ht="15.75" customHeight="1">
      <c r="A199" s="22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 spans="1:27" ht="15.75" customHeight="1">
      <c r="A200" s="22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spans="1:27" ht="15.75" customHeight="1">
      <c r="A201" s="22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spans="1:27" ht="15.75" customHeight="1">
      <c r="A202" s="22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spans="1:27" ht="15.75" customHeight="1">
      <c r="A203" s="22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 spans="1:27" ht="15.75" customHeight="1">
      <c r="A204" s="22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spans="1:27" ht="15.75" customHeight="1">
      <c r="A205" s="22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 spans="1:27" ht="15.75" customHeight="1">
      <c r="A206" s="22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 spans="1:27" ht="15.75" customHeight="1">
      <c r="A207" s="22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 spans="1:27" ht="15.75" customHeight="1">
      <c r="A208" s="22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 spans="1:27" ht="15.75" customHeight="1">
      <c r="A209" s="22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 spans="1:27" ht="15.75" customHeight="1">
      <c r="A210" s="22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 spans="1:27" ht="15.75" customHeight="1">
      <c r="A211" s="22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 spans="1:27" ht="15.75" customHeight="1">
      <c r="A212" s="22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spans="1:27" ht="15.75" customHeight="1">
      <c r="A213" s="22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 spans="1:27" ht="15.75" customHeight="1">
      <c r="A214" s="22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spans="1:27" ht="15.75" customHeight="1">
      <c r="A215" s="22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 spans="1:27" ht="15.75" customHeight="1">
      <c r="A216" s="22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spans="1:27" ht="15.75" customHeight="1">
      <c r="A217" s="22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spans="1:27" ht="15.75" customHeight="1">
      <c r="A218" s="22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spans="1:27" ht="15.75" customHeight="1">
      <c r="A219" s="22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 spans="1:27" ht="15.75" customHeight="1">
      <c r="A220" s="22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spans="1:27" ht="15.75" customHeight="1">
      <c r="A221" s="22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 spans="1:27" ht="15.75" customHeight="1">
      <c r="A222" s="22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 spans="1:27" ht="15.75" customHeight="1">
      <c r="A223" s="22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 spans="1:27" ht="15.75" customHeight="1">
      <c r="A224" s="22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 spans="1:27" ht="15.75" customHeight="1">
      <c r="A225" s="22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 spans="1:27" ht="15.75" customHeight="1">
      <c r="A226" s="22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 spans="1:27" ht="15.75" customHeight="1">
      <c r="A227" s="22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 spans="1:27" ht="15.75" customHeight="1">
      <c r="A228" s="22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 spans="1:27" ht="15.75" customHeight="1">
      <c r="A229" s="22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 spans="1:27" ht="15.75" customHeight="1">
      <c r="A230" s="22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 spans="1:27" ht="15.75" customHeight="1">
      <c r="A231" s="22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 spans="1:27" ht="15.75" customHeight="1">
      <c r="A232" s="22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 spans="1:27" ht="15.75" customHeight="1">
      <c r="A233" s="22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 spans="1:27" ht="15.75" customHeight="1">
      <c r="A234" s="22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 spans="1:27" ht="15.75" customHeight="1">
      <c r="A235" s="22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 spans="1:27" ht="15.75" customHeight="1">
      <c r="A236" s="22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 spans="1:27" ht="15.75" customHeight="1">
      <c r="A237" s="22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 spans="1:27" ht="15.75" customHeight="1">
      <c r="A238" s="22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 spans="1:27" ht="15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 spans="1:27" ht="15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 spans="1:27" ht="15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 spans="1:27" ht="15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 spans="1:27" ht="15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 spans="1:27" ht="15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 spans="1:27" ht="15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 spans="1:27" ht="15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 spans="1:27" ht="15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 spans="1:27" ht="15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 spans="1:27" ht="15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 spans="1:27" ht="15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 spans="1:27" ht="15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 spans="1:27" ht="15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 spans="1:27" ht="15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 spans="1:27" ht="15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 spans="1:27" ht="15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 spans="1:27" ht="15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 spans="1:27" ht="15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 spans="1:27" ht="15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 spans="1:27" ht="15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 spans="1:27" ht="15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 spans="1:27" ht="15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 spans="1:27" ht="15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 spans="1:27" ht="15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 spans="1:27" ht="15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 spans="1:27" ht="15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 spans="1:27" ht="15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 spans="1:27" ht="15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 spans="1:27" ht="15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 spans="1:27" ht="15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 spans="1:27" ht="15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 spans="1:27" ht="15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 spans="1:27" ht="15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 spans="1:27" ht="15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 spans="1:27" ht="15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 spans="1:27" ht="15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 spans="1:27" ht="15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 spans="1:27" ht="15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 spans="1:27" ht="15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 spans="1:27" ht="15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 spans="1:27" ht="15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 spans="1:27" ht="15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 spans="1:27" ht="15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 spans="1:27" ht="15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 spans="1:27" ht="15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 spans="1:27" ht="15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 spans="1:27" ht="15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 spans="1:27" ht="15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 spans="1:27" ht="15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 spans="1:27" ht="15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 spans="1:27" ht="15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 spans="1:27" ht="15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 spans="1:27" ht="15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 spans="1:27" ht="15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 spans="1:27" ht="15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 spans="1:27" ht="15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 spans="1:27" ht="15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 spans="1:27" ht="15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 spans="1:27" ht="15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 spans="1:27" ht="15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 spans="1:27" ht="15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 spans="1:27" ht="15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 spans="1:27" ht="15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 spans="1:27" ht="15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 spans="1:27" ht="15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 spans="1:27" ht="15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 spans="1:27" ht="15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 spans="1:27" ht="15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 spans="1:27" ht="15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 spans="1:27" ht="15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 spans="1:27" ht="15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 spans="1:27" ht="15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 spans="1:27" ht="15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 spans="1:27" ht="15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 spans="1:27" ht="15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 spans="1:27" ht="15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 spans="1:27" ht="15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 spans="1:27" ht="15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 spans="1:27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 spans="1:27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 spans="1:27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 spans="1:27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 spans="1:27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 spans="1:27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 spans="1:27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 spans="1:27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 spans="1:27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 spans="1:27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 spans="1:27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 spans="1:27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 spans="1:27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 spans="1:27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 spans="1:27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 spans="1:27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 spans="1:27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 spans="1:27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 spans="1:27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 spans="1:27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 spans="1:27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 spans="1:27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 spans="1:27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 spans="1:27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 spans="1:27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 spans="1:27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 spans="1:27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 spans="1:27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 spans="1:27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 spans="1:27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 spans="1:27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 spans="1:27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 spans="1:27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 spans="1:27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 spans="1:27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 spans="1:27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 spans="1:27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 spans="1:27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 spans="1:27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 spans="1:27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 spans="1:27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 spans="1:27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 spans="1:27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 spans="1:27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 spans="1:27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 spans="1:27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 spans="1:27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 spans="1:27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 spans="1:27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 spans="1:27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 spans="1:27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 spans="1:27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 spans="1:27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 spans="1:27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 spans="1:27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 spans="1:27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 spans="1:27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 spans="1:27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 spans="1:27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 spans="1:27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 spans="1:27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 spans="1:27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 spans="1:27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 spans="1:27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 spans="1:27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 spans="1:27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 spans="1:27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 spans="1:27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 spans="1:27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 spans="1:27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 spans="1:27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 spans="1:27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 spans="1:27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 spans="1:27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 spans="1:27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 spans="1:27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 spans="1:27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 spans="1:27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 spans="1:27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 spans="1:27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 spans="1:27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 spans="1:27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 spans="1:27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 spans="1:27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 spans="1:27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 spans="1:27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 spans="1:27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 spans="1:27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 spans="1:27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 spans="1:27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 spans="1:27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 spans="1:27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 spans="1:27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 spans="1:27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 spans="1:27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 spans="1:27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 spans="1:27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 spans="1:27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 spans="1:27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 spans="1:27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 spans="1:27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 spans="1:27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 spans="1:27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 spans="1:27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 spans="1:27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 spans="1:27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 spans="1:27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 spans="1:27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 spans="1:27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 spans="1:27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 spans="1:27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 spans="1:27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 spans="1:27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 spans="1:27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 spans="1:27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 spans="1:27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 spans="1:27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 spans="1:27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 spans="1:27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 spans="1:27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 spans="1:27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 spans="1:27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 spans="1:27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 spans="1:27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 spans="1:27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 spans="1:27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 spans="1:27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 spans="1:27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 spans="1:27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 spans="1:27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 spans="1:27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 spans="1:27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 spans="1:27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 spans="1:27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 spans="1:27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 spans="1:27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 spans="1:27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 spans="1:27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 spans="1:27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 spans="1:27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 spans="1:27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 spans="1:27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 spans="1:27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 spans="1:27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 spans="1:27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 spans="1:27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 spans="1:27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 spans="1:27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 spans="1:27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 spans="1:27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 spans="1:27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 spans="1:27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 spans="1:27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 spans="1:27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 spans="1:27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 spans="1:27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 spans="1:27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 spans="1:27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 spans="1:27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 spans="1:27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 spans="1:27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 spans="1:27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 spans="1:27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 spans="1:27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 spans="1:27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 spans="1:27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 spans="1:27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 spans="1:27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 spans="1:27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 spans="1:27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 spans="1:27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 spans="1:27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 spans="1:27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 spans="1:27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 spans="1:27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 spans="1:27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 spans="1:27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 spans="1:27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 spans="1:27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 spans="1:27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 spans="1:27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 spans="1:27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 spans="1:27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 spans="1:27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 spans="1:27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 spans="1:27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 spans="1:27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 spans="1:27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 spans="1:27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 spans="1:27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 spans="1:27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 spans="1:27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 spans="1:27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 spans="1:27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 spans="1:27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 spans="1:27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 spans="1:27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 spans="1:27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 spans="1:27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 spans="1:27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 spans="1:27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 spans="1:27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 spans="1:27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 spans="1:27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 spans="1:27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 spans="1:27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 spans="1:27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 spans="1:27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 spans="1:27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 spans="1:27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 spans="1:27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 spans="1:27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 spans="1:27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 spans="1:27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 spans="1:27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 spans="1:27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 spans="1:27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 spans="1:27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 spans="1:27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 spans="1:27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 spans="1:27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 spans="1:27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 spans="1:27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 spans="1:27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 spans="1:27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 spans="1:27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 spans="1:27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 spans="1:27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 spans="1:27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 spans="1:27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 spans="1:27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 spans="1:27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 spans="1:27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 spans="1:27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 spans="1:27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 spans="1:27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 spans="1:27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 spans="1:27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 spans="1:27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 spans="1:27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 spans="1:27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 spans="1:27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 spans="1:27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 spans="1:27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 spans="1:27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 spans="1:27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 spans="1:27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 spans="1:27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 spans="1:27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 spans="1:27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 spans="1:27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 spans="1:27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 spans="1:27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 spans="1:27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 spans="1:27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 spans="1:27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 spans="1:27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 spans="1:27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 spans="1:27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 spans="1:27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 spans="1:27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 spans="1:27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 spans="1:27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 spans="1:27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 spans="1:27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 spans="1:27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 spans="1:27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 spans="1:27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 spans="1:27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 spans="1:27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 spans="1:27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 spans="1:27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 spans="1:27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 spans="1:27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 spans="1:27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 spans="1:27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 spans="1:27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 spans="1:27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 spans="1:27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 spans="1:27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 spans="1:27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 spans="1:27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 spans="1:27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 spans="1:27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 spans="1:27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 spans="1:27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 spans="1:27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 spans="1:27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 spans="1:27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 spans="1:27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 spans="1:27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 spans="1:27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 spans="1:27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 spans="1:27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 spans="1:27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 spans="1:27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 spans="1:27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 spans="1:27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 spans="1:27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 spans="1:27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 spans="1:27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 spans="1:27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 spans="1:27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 spans="1:27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 spans="1:27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 spans="1:27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 spans="1:27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 spans="1:27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 spans="1:27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 spans="1:27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 spans="1:27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 spans="1:27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 spans="1:27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 spans="1:27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 spans="1:27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 spans="1:27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 spans="1:27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 spans="1:27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 spans="1:27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 spans="1:27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 spans="1:27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 spans="1:27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 spans="1:27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 spans="1:27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 spans="1:27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 spans="1:27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 spans="1:27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 spans="1:27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 spans="1:27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 spans="1:27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 spans="1:27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 spans="1:27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 spans="1:27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 spans="1:27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 spans="1:27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 spans="1:27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 spans="1:27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 spans="1:27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 spans="1:27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 spans="1:27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 spans="1:27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 spans="1:27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 spans="1:27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 spans="1:27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 spans="1:27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 spans="1:27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 spans="1:27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 spans="1:27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 spans="1:27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 spans="1:27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 spans="1:27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 spans="1:27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 spans="1:27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 spans="1:27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 spans="1:27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 spans="1:27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 spans="1:27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 spans="1:27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 spans="1:27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 spans="1:27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 spans="1:27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 spans="1:27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 spans="1:27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 spans="1:27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 spans="1:27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 spans="1:27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 spans="1:27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 spans="1:27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 spans="1:27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 spans="1:27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 spans="1:27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 spans="1:27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 spans="1:27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 spans="1:27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 spans="1:27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 spans="1:27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 spans="1:27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 spans="1:27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 spans="1:27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 spans="1:27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 spans="1:27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 spans="1:27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 spans="1:27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 spans="1:27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 spans="1:27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 spans="1:27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 spans="1:27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 spans="1:27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 spans="1:27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 spans="1:27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 spans="1:27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 spans="1:27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 spans="1:27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 spans="1:27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 spans="1:27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 spans="1:27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 spans="1:27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 spans="1:27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 spans="1:27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 spans="1:27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 spans="1:27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 spans="1:27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 spans="1:27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 spans="1:27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 spans="1:27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 spans="1:27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 spans="1:27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 spans="1:27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 spans="1:27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 spans="1: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 spans="1:27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 spans="1:27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 spans="1:27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 spans="1:27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 spans="1:27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 spans="1:27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 spans="1:27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 spans="1:27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 spans="1:27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 spans="1:27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 spans="1:27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 spans="1:27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 spans="1:27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 spans="1:27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 spans="1:27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 spans="1:27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 spans="1:27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 spans="1:27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 spans="1:27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 spans="1:27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 spans="1:27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 spans="1:27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 spans="1:27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 spans="1:27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 spans="1:27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 spans="1:27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 spans="1:27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 spans="1:27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 spans="1:27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 spans="1:27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 spans="1:27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 spans="1:27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 spans="1:27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 spans="1:27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 spans="1:27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 spans="1:27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 spans="1:27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 spans="1:27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 spans="1:27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 spans="1:27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 spans="1:27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 spans="1:27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 spans="1:27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 spans="1:27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 spans="1:27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 spans="1:27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 spans="1:27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 spans="1:27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 spans="1:27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 spans="1:27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 spans="1:27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 spans="1:27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 spans="1:27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 spans="1:27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 spans="1:27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 spans="1:27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 spans="1:27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 spans="1:27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 spans="1:27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 spans="1:27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 spans="1:27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 spans="1:27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 spans="1:27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 spans="1:27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 spans="1:27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 spans="1:27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 spans="1:27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 spans="1:27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 spans="1:27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 spans="1:27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 spans="1:27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 spans="1:27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 spans="1:27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 spans="1:27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 spans="1:27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 spans="1:27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 spans="1:27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 spans="1:27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 spans="1:27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 spans="1:27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 spans="1:27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 spans="1:27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 spans="1:27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 spans="1:27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 spans="1:27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 spans="1:27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 spans="1:27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 spans="1:27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 spans="1:27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 spans="1:27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 spans="1:27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 spans="1:27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 spans="1:27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 spans="1:27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 spans="1:27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 spans="1:27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 spans="1:27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 spans="1:27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 spans="1:27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 spans="1: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 spans="1:27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 spans="1:27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 spans="1:27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 spans="1:27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 spans="1:27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 spans="1:27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 spans="1:27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 spans="1:27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 spans="1:27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 spans="1:27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 spans="1:27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 spans="1:27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 spans="1:27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 spans="1:27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 spans="1:27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 spans="1:27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 spans="1:27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 spans="1:27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 spans="1:27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 spans="1:27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 spans="1:27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 spans="1:27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 spans="1:27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 spans="1:27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 spans="1:27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 spans="1:27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 spans="1:27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 spans="1:27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 spans="1:27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 spans="1:27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 spans="1:27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 spans="1:27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 spans="1:27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 spans="1:27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 spans="1:27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 spans="1:27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 spans="1:27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 spans="1:27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 spans="1:27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 spans="1:27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 spans="1:27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 spans="1:27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 spans="1:27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 spans="1:27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 spans="1:27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 spans="1:27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 spans="1:27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 spans="1:27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 spans="1:27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 spans="1:27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 spans="1:27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 spans="1:27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 spans="1:27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 spans="1:27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 spans="1:27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 spans="1:27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 spans="1:27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 spans="1:27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 spans="1:27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 spans="1:27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 spans="1:27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 spans="1:27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 spans="1:27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 spans="1:27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 spans="1:27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 spans="1:27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 spans="1:27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 spans="1:27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 spans="1:27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 spans="1:27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 spans="1:27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 spans="1:27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 spans="1:27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 spans="1:27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 spans="1:27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 spans="1:27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 spans="1:27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 spans="1:27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 spans="1:27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 spans="1:27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 spans="1:27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 spans="1:27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 spans="1:27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 spans="1:27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 spans="1:27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 spans="1:27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 spans="1:27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 spans="1:27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 spans="1:27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 spans="1:27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 spans="1:27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 spans="1:27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 spans="1:27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 spans="1:27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 spans="1:27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 spans="1:27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 spans="1:27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 spans="1:27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 spans="1:27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 spans="1:27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 spans="1:27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 spans="1:27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 spans="1:27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 spans="1:27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 spans="1:27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 spans="1:27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 spans="1:27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 spans="1:27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 spans="1:27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 spans="1:27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 spans="1:27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 spans="1:27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 spans="1:27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 spans="1:27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 spans="1:27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 spans="1:27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 spans="1:27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 spans="1:27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 spans="1:27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 spans="1:27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 spans="1:27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 spans="1:27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 spans="1:27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 spans="1:27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 spans="1:27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 spans="1:27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 spans="1:27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 spans="1:27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 spans="1:27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 spans="1:27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 spans="1:27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 spans="1:27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 spans="1:27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 spans="1:27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 spans="1:27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 spans="1:27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 spans="1:27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 spans="1:27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 spans="1:27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 spans="1:27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 spans="1:27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 spans="1:27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 spans="1:27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 spans="1:27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 spans="1:27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 spans="1:27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 spans="1:27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 spans="1:27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 spans="1:27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 spans="1:27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 spans="1:27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 spans="1:27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 spans="1:27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 spans="1:27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 spans="1:27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 spans="1:27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 spans="1:27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 spans="1:27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 spans="1:27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 spans="1:27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 spans="1:27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 spans="1:27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 spans="1:27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 spans="1:27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  <row r="992" spans="1:27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</row>
    <row r="993" spans="1:27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</row>
    <row r="994" spans="1:27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</row>
    <row r="995" spans="1:27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</row>
    <row r="996" spans="1:27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</row>
    <row r="997" spans="1:27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</row>
    <row r="998" spans="1:27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</row>
    <row r="999" spans="1:27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</row>
    <row r="1000" spans="1:27" ht="15.7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</row>
    <row r="1001" spans="1:27" ht="15.75" customHeight="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</row>
  </sheetData>
  <mergeCells count="22">
    <mergeCell ref="W4:W5"/>
    <mergeCell ref="X4:X5"/>
    <mergeCell ref="Y4:Y5"/>
    <mergeCell ref="Z4:Z5"/>
    <mergeCell ref="A1:Z1"/>
    <mergeCell ref="L2:O2"/>
    <mergeCell ref="A4:A5"/>
    <mergeCell ref="B4:B5"/>
    <mergeCell ref="C4:C5"/>
    <mergeCell ref="D4:D5"/>
    <mergeCell ref="E4:I4"/>
    <mergeCell ref="B38:E38"/>
    <mergeCell ref="L4:L5"/>
    <mergeCell ref="M4:M5"/>
    <mergeCell ref="N4:R4"/>
    <mergeCell ref="S4:V4"/>
    <mergeCell ref="B6:C6"/>
    <mergeCell ref="J4:J5"/>
    <mergeCell ref="K4:K5"/>
    <mergeCell ref="B11:C11"/>
    <mergeCell ref="B23:C23"/>
    <mergeCell ref="A35:C3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bảng lương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2025-05-23T04:56:04Z</dcterms:modified>
</cp:coreProperties>
</file>