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60" yWindow="0" windowWidth="19140" windowHeight="10200" activeTab="1"/>
  </bookViews>
  <sheets>
    <sheet name="Biểu thuế 7 bậc" sheetId="1" r:id="rId1"/>
    <sheet name="Biểu thuế 5 bậc" sheetId="2" r:id="rId2"/>
  </sheets>
  <definedNames>
    <definedName name="Cre__HQ">'Biểu thuế 5 bậc'!$A$100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2" l="1"/>
  <c r="E3" i="1"/>
  <c r="E7" i="1" s="1"/>
  <c r="F7" i="1" s="1"/>
  <c r="G7" i="1" s="1"/>
  <c r="F3" i="2" l="1"/>
  <c r="G3" i="2" s="1"/>
  <c r="E5" i="2"/>
  <c r="F5" i="2" s="1"/>
  <c r="G5" i="2" s="1"/>
  <c r="E4" i="2"/>
  <c r="F4" i="2" s="1"/>
  <c r="G4" i="2" s="1"/>
  <c r="E6" i="2"/>
  <c r="F6" i="2" s="1"/>
  <c r="G6" i="2" s="1"/>
  <c r="E7" i="2"/>
  <c r="F7" i="2" s="1"/>
  <c r="G7" i="2" s="1"/>
  <c r="F3" i="1"/>
  <c r="G3" i="1" s="1"/>
  <c r="E6" i="1"/>
  <c r="F6" i="1" s="1"/>
  <c r="G6" i="1" s="1"/>
  <c r="E5" i="1"/>
  <c r="F5" i="1" s="1"/>
  <c r="G5" i="1" s="1"/>
  <c r="E9" i="1"/>
  <c r="F9" i="1" s="1"/>
  <c r="G9" i="1" s="1"/>
  <c r="E4" i="1"/>
  <c r="F4" i="1" s="1"/>
  <c r="G4" i="1" s="1"/>
  <c r="E8" i="1"/>
  <c r="F8" i="1" s="1"/>
  <c r="G8" i="1" s="1"/>
  <c r="D3" i="2" l="1"/>
  <c r="D3" i="1"/>
</calcChain>
</file>

<file path=xl/sharedStrings.xml><?xml version="1.0" encoding="utf-8"?>
<sst xmlns="http://schemas.openxmlformats.org/spreadsheetml/2006/main" count="15" uniqueCount="7">
  <si>
    <t>TÍNH THUẾ THU NHẬP CÁ NHÂN TỪ TIỀN LƯƠNG, TIỀN CÔNG NĂM THEO MỨC GIẢM TRỪ GIA CẢNH MỚI</t>
  </si>
  <si>
    <t>Tổng Thu nhập hàng tháng
(VNĐ) (1)</t>
  </si>
  <si>
    <t>Số người phụ thuộc (2)</t>
  </si>
  <si>
    <t>Lương đóng bảo hiểm (3)</t>
  </si>
  <si>
    <t>Số thuế thu nhập cá nhân phải nộp
(VNĐ) (4)</t>
  </si>
  <si>
    <t>Hướng dẫn nhập:
(1) Nhập tổng thu nhập hàng tháng tại ô A3 (màu vàng) 
(2) Nhập số người phụ thuộc tại ô B3 (màu xám)
(3) Nhập mức lương đóng bảo hiểm (màu cam)
Trong đó: Mức đóng: BHXH (8%), BHYT (1.5%), BHTN (1%)
Mức lương tối đa để đóng BHXH, BHYT là: 46,800,000 (không quá 20 lần mức lương cơ sở)
Mức lương tối đa để đóng BHTN là: 99,200,000 (không quá 20 lần mức lương tối thiểu vùng)
(4) Mức thuế thu nhập cá nhân phải nộp (màu cam)
Ví dụ: Tháng 01/2025, anh Bảo nhận được các khoản thu nhập sau:
- Tổng thu nhập từ tiền lương, tiền công là 20.000.000 đồng
- Anh Bảo đóng các khoản bảo hiểm bắt buộc trên mức lương 20.000.000
- Anh Bảo không có người phụ thuộc
Lúc này anh Bảo nhập như sau:
Ô A3 nhập 20.000.000 đồng
Ô B3 nhập 0
Ô C3 nhập 20.000.000 đồng
&gt;&gt; Lúc này thuế thu nhập cá nhân phải nộp của anh Bảo được tính là 440.000 đồng</t>
  </si>
  <si>
    <t>Cre: HQ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</si>
</sst>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166" fontId="9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3" xfId="0" applyFont="1" applyBorder="1" applyAlignment="1">
      <alignment horizontal="center" vertical="center"/>
    </xf>
    <xf numFmtId="0" fontId="14" fillId="0" borderId="0" xfId="0" applyFont="1"/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5" fontId="8" fillId="3" borderId="4" xfId="1" applyNumberFormat="1" applyFont="1" applyFill="1" applyBorder="1" applyAlignment="1">
      <alignment horizontal="center" vertical="center"/>
    </xf>
    <xf numFmtId="165" fontId="8" fillId="3" borderId="5" xfId="1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165" fontId="8" fillId="5" borderId="4" xfId="1" applyNumberFormat="1" applyFont="1" applyFill="1" applyBorder="1" applyAlignment="1">
      <alignment horizontal="center" vertical="center"/>
    </xf>
    <xf numFmtId="165" fontId="8" fillId="5" borderId="5" xfId="1" applyNumberFormat="1" applyFont="1" applyFill="1" applyBorder="1" applyAlignment="1">
      <alignment horizontal="center" vertical="center"/>
    </xf>
    <xf numFmtId="165" fontId="8" fillId="6" borderId="4" xfId="1" applyNumberFormat="1" applyFont="1" applyFill="1" applyBorder="1" applyAlignment="1">
      <alignment horizontal="center" vertical="center"/>
    </xf>
    <xf numFmtId="165" fontId="8" fillId="6" borderId="5" xfId="1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65" fontId="14" fillId="3" borderId="4" xfId="1" applyNumberFormat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165" fontId="14" fillId="5" borderId="4" xfId="1" applyNumberFormat="1" applyFont="1" applyFill="1" applyBorder="1" applyAlignment="1">
      <alignment horizontal="center" vertical="center"/>
    </xf>
    <xf numFmtId="165" fontId="14" fillId="6" borderId="4" xfId="1" applyNumberFormat="1" applyFont="1" applyFill="1" applyBorder="1" applyAlignment="1">
      <alignment horizontal="center" vertical="center"/>
    </xf>
    <xf numFmtId="166" fontId="4" fillId="0" borderId="0" xfId="0" applyNumberFormat="1" applyFont="1"/>
    <xf numFmtId="165" fontId="14" fillId="3" borderId="5" xfId="1" applyNumberFormat="1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165" fontId="14" fillId="5" borderId="5" xfId="1" applyNumberFormat="1" applyFont="1" applyFill="1" applyBorder="1" applyAlignment="1">
      <alignment horizontal="center" vertical="center"/>
    </xf>
    <xf numFmtId="165" fontId="14" fillId="6" borderId="5" xfId="1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zoomScale="70" zoomScaleNormal="70" workbookViewId="0">
      <selection activeCell="D3" sqref="D3:D4"/>
    </sheetView>
  </sheetViews>
  <sheetFormatPr defaultRowHeight="15" x14ac:dyDescent="0.25"/>
  <cols>
    <col min="1" max="1" width="40.7109375" customWidth="1"/>
    <col min="2" max="2" width="37.5703125" customWidth="1"/>
    <col min="3" max="3" width="48" customWidth="1"/>
    <col min="4" max="4" width="44.85546875" customWidth="1"/>
    <col min="5" max="5" width="27.7109375" customWidth="1"/>
  </cols>
  <sheetData>
    <row r="1" spans="1:10" ht="15.75" x14ac:dyDescent="0.25">
      <c r="A1" s="15" t="s">
        <v>0</v>
      </c>
      <c r="B1" s="16"/>
      <c r="C1" s="16"/>
      <c r="D1" s="16"/>
      <c r="E1" s="1"/>
      <c r="F1" s="1"/>
      <c r="G1" s="1"/>
    </row>
    <row r="2" spans="1:10" ht="48" customHeight="1" x14ac:dyDescent="0.25">
      <c r="A2" s="2" t="s">
        <v>1</v>
      </c>
      <c r="B2" s="2" t="s">
        <v>2</v>
      </c>
      <c r="C2" s="3" t="s">
        <v>3</v>
      </c>
      <c r="D2" s="2" t="s">
        <v>4</v>
      </c>
      <c r="E2" s="4"/>
      <c r="F2" s="4"/>
      <c r="G2" s="4"/>
    </row>
    <row r="3" spans="1:10" ht="15.75" x14ac:dyDescent="0.25">
      <c r="A3" s="17">
        <v>40000000</v>
      </c>
      <c r="B3" s="19">
        <v>0</v>
      </c>
      <c r="C3" s="21">
        <v>30000000</v>
      </c>
      <c r="D3" s="23">
        <f>SUM(G3:G9)</f>
        <v>2620000</v>
      </c>
      <c r="E3" s="6">
        <f>A3-(C3*0.105)-15500000-(B3*6200000)</f>
        <v>21350000</v>
      </c>
      <c r="F3" s="7">
        <f>IF(E3&lt;0,0,IF(E3&lt;5000000,E3,5000000))</f>
        <v>5000000</v>
      </c>
      <c r="G3" s="7">
        <f>F3*5%</f>
        <v>250000</v>
      </c>
      <c r="H3" s="8">
        <v>1</v>
      </c>
      <c r="I3" s="8"/>
      <c r="J3" s="8"/>
    </row>
    <row r="4" spans="1:10" ht="15.75" x14ac:dyDescent="0.25">
      <c r="A4" s="18"/>
      <c r="B4" s="20"/>
      <c r="C4" s="22"/>
      <c r="D4" s="24"/>
      <c r="E4" s="7">
        <f>E3-5000000</f>
        <v>16350000</v>
      </c>
      <c r="F4" s="7">
        <f>IF(E4&lt;0,0,IF(E4&lt;5000000,E4,5000000))</f>
        <v>5000000</v>
      </c>
      <c r="G4" s="7">
        <f>F4*10%</f>
        <v>500000</v>
      </c>
      <c r="H4" s="8">
        <v>2</v>
      </c>
      <c r="I4" s="8"/>
      <c r="J4" s="8"/>
    </row>
    <row r="5" spans="1:10" ht="15.6" customHeight="1" x14ac:dyDescent="0.25">
      <c r="A5" s="13" t="s">
        <v>5</v>
      </c>
      <c r="B5" s="13"/>
      <c r="C5" s="13"/>
      <c r="D5" s="5"/>
      <c r="E5" s="7">
        <f>E3-10000000</f>
        <v>11350000</v>
      </c>
      <c r="F5" s="7">
        <f>IF(E5&lt;0,0,IF(E5&lt;8000000,E5,8000000))</f>
        <v>8000000</v>
      </c>
      <c r="G5" s="7">
        <f>F5*15%</f>
        <v>1200000</v>
      </c>
      <c r="H5" s="8">
        <v>3</v>
      </c>
      <c r="I5" s="8"/>
      <c r="J5" s="8"/>
    </row>
    <row r="6" spans="1:10" ht="15.75" x14ac:dyDescent="0.25">
      <c r="A6" s="14"/>
      <c r="B6" s="14"/>
      <c r="C6" s="14"/>
      <c r="D6" s="5"/>
      <c r="E6" s="7">
        <f>E3-18000000</f>
        <v>3350000</v>
      </c>
      <c r="F6" s="7">
        <f>IF(E6&lt;0,0,IF(E6&lt;14000000,E6,14000000))</f>
        <v>3350000</v>
      </c>
      <c r="G6" s="7">
        <f>F6*20%</f>
        <v>670000</v>
      </c>
      <c r="H6" s="8">
        <v>4</v>
      </c>
      <c r="I6" s="8"/>
      <c r="J6" s="8"/>
    </row>
    <row r="7" spans="1:10" ht="15.75" x14ac:dyDescent="0.25">
      <c r="A7" s="14"/>
      <c r="B7" s="14"/>
      <c r="C7" s="14"/>
      <c r="D7" s="5"/>
      <c r="E7" s="7">
        <f>E3-32000000</f>
        <v>-10650000</v>
      </c>
      <c r="F7" s="7">
        <f>IF(E7&lt;0,0,IF(E7&lt;20000000,E7,20000000))</f>
        <v>0</v>
      </c>
      <c r="G7" s="7">
        <f>F7*25%</f>
        <v>0</v>
      </c>
      <c r="H7" s="8">
        <v>5</v>
      </c>
      <c r="I7" s="8"/>
      <c r="J7" s="8"/>
    </row>
    <row r="8" spans="1:10" ht="15.75" x14ac:dyDescent="0.25">
      <c r="A8" s="14"/>
      <c r="B8" s="14"/>
      <c r="C8" s="14"/>
      <c r="D8" s="5"/>
      <c r="E8" s="7">
        <f>E3-52000000</f>
        <v>-30650000</v>
      </c>
      <c r="F8" s="7">
        <f>IF(E8&lt;0,0,IF(E8&lt;28000000,E8,28000000))</f>
        <v>0</v>
      </c>
      <c r="G8" s="7">
        <f>F8*30%</f>
        <v>0</v>
      </c>
      <c r="H8" s="8">
        <v>6</v>
      </c>
      <c r="I8" s="8"/>
      <c r="J8" s="8"/>
    </row>
    <row r="9" spans="1:10" ht="15.75" x14ac:dyDescent="0.25">
      <c r="A9" s="14"/>
      <c r="B9" s="14"/>
      <c r="C9" s="14"/>
      <c r="D9" s="5"/>
      <c r="E9" s="7">
        <f>E3-80000000</f>
        <v>-58650000</v>
      </c>
      <c r="F9" s="7">
        <f>IF(E9&lt;0,0,E9)</f>
        <v>0</v>
      </c>
      <c r="G9" s="7">
        <f>F9*35%</f>
        <v>0</v>
      </c>
      <c r="H9" s="8">
        <v>7</v>
      </c>
      <c r="I9" s="8"/>
      <c r="J9" s="8"/>
    </row>
    <row r="10" spans="1:10" ht="15.75" x14ac:dyDescent="0.25">
      <c r="A10" s="14"/>
      <c r="B10" s="14"/>
      <c r="C10" s="14"/>
      <c r="D10" s="1"/>
      <c r="E10" s="7"/>
      <c r="F10" s="7"/>
      <c r="G10" s="7"/>
      <c r="H10" s="8"/>
      <c r="I10" s="8"/>
      <c r="J10" s="8"/>
    </row>
    <row r="11" spans="1:10" ht="15.75" x14ac:dyDescent="0.25">
      <c r="A11" s="14"/>
      <c r="B11" s="14"/>
      <c r="C11" s="14"/>
      <c r="D11" s="1"/>
      <c r="E11" s="7"/>
      <c r="F11" s="7"/>
      <c r="G11" s="7"/>
      <c r="H11" s="8"/>
      <c r="I11" s="8"/>
      <c r="J11" s="8"/>
    </row>
    <row r="12" spans="1:10" ht="15.75" x14ac:dyDescent="0.25">
      <c r="A12" s="14"/>
      <c r="B12" s="14"/>
      <c r="C12" s="14"/>
      <c r="D12" s="1"/>
      <c r="E12" s="7"/>
      <c r="F12" s="7"/>
      <c r="G12" s="7"/>
      <c r="H12" s="8"/>
      <c r="I12" s="8"/>
      <c r="J12" s="8"/>
    </row>
    <row r="13" spans="1:10" ht="15.75" x14ac:dyDescent="0.25">
      <c r="A13" s="14"/>
      <c r="B13" s="14"/>
      <c r="C13" s="14"/>
      <c r="D13" s="1"/>
      <c r="E13" s="4"/>
      <c r="F13" s="4"/>
      <c r="G13" s="4"/>
    </row>
    <row r="14" spans="1:10" ht="15.75" x14ac:dyDescent="0.25">
      <c r="A14" s="14"/>
      <c r="B14" s="14"/>
      <c r="C14" s="14"/>
      <c r="D14" s="1"/>
      <c r="E14" s="4"/>
      <c r="F14" s="4"/>
      <c r="G14" s="4"/>
    </row>
    <row r="15" spans="1:10" ht="15.75" x14ac:dyDescent="0.25">
      <c r="A15" s="14"/>
      <c r="B15" s="14"/>
      <c r="C15" s="14"/>
      <c r="D15" s="1"/>
      <c r="E15" s="4"/>
      <c r="F15" s="4"/>
      <c r="G15" s="4"/>
    </row>
    <row r="16" spans="1:10" ht="15.75" x14ac:dyDescent="0.25">
      <c r="A16" s="14"/>
      <c r="B16" s="14"/>
      <c r="C16" s="14"/>
      <c r="D16" s="1"/>
      <c r="E16" s="4"/>
      <c r="F16" s="4"/>
      <c r="G16" s="4"/>
    </row>
    <row r="144" spans="1:1" x14ac:dyDescent="0.25">
      <c r="A144" s="10" t="s">
        <v>6</v>
      </c>
    </row>
  </sheetData>
  <mergeCells count="6">
    <mergeCell ref="A5:C16"/>
    <mergeCell ref="A1:D1"/>
    <mergeCell ref="A3:A4"/>
    <mergeCell ref="B3:B4"/>
    <mergeCell ref="C3:C4"/>
    <mergeCell ref="D3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zoomScale="85" zoomScaleNormal="85" workbookViewId="0">
      <selection activeCell="E15" sqref="E15"/>
    </sheetView>
  </sheetViews>
  <sheetFormatPr defaultRowHeight="15" x14ac:dyDescent="0.25"/>
  <cols>
    <col min="1" max="1" width="29.42578125" customWidth="1"/>
    <col min="2" max="2" width="33.28515625" customWidth="1"/>
    <col min="3" max="3" width="40" customWidth="1"/>
    <col min="4" max="4" width="38.7109375" customWidth="1"/>
    <col min="5" max="5" width="26.28515625" customWidth="1"/>
    <col min="6" max="6" width="11.7109375" customWidth="1"/>
  </cols>
  <sheetData>
    <row r="1" spans="1:12" ht="16.5" x14ac:dyDescent="0.25">
      <c r="A1" s="25" t="s">
        <v>0</v>
      </c>
      <c r="B1" s="26"/>
      <c r="C1" s="26"/>
      <c r="D1" s="26"/>
      <c r="E1" s="1"/>
      <c r="F1" s="1"/>
      <c r="G1" s="1"/>
    </row>
    <row r="2" spans="1:12" ht="33" x14ac:dyDescent="0.25">
      <c r="A2" s="27" t="s">
        <v>1</v>
      </c>
      <c r="B2" s="27" t="s">
        <v>2</v>
      </c>
      <c r="C2" s="11" t="s">
        <v>3</v>
      </c>
      <c r="D2" s="27" t="s">
        <v>4</v>
      </c>
      <c r="E2" s="1"/>
      <c r="F2" s="1"/>
      <c r="G2" s="1"/>
    </row>
    <row r="3" spans="1:12" ht="15.75" x14ac:dyDescent="0.25">
      <c r="A3" s="28">
        <v>100000000</v>
      </c>
      <c r="B3" s="29">
        <v>1</v>
      </c>
      <c r="C3" s="30">
        <v>40000000</v>
      </c>
      <c r="D3" s="31">
        <f>SUM(G3:G9)</f>
        <v>12730000</v>
      </c>
      <c r="E3" s="6">
        <f>A3-(C3*0.105)-15500000-(B3*6200000)</f>
        <v>74100000</v>
      </c>
      <c r="F3" s="7">
        <f>IF(E3&lt;0,0,IF(E3&lt;10000000,E3,10000000))</f>
        <v>10000000</v>
      </c>
      <c r="G3" s="7">
        <f>F3*5%</f>
        <v>500000</v>
      </c>
      <c r="H3" s="8"/>
      <c r="I3" s="9"/>
      <c r="J3" s="9"/>
      <c r="K3" s="9"/>
      <c r="L3" s="9"/>
    </row>
    <row r="4" spans="1:12" ht="15.75" x14ac:dyDescent="0.25">
      <c r="A4" s="33"/>
      <c r="B4" s="34"/>
      <c r="C4" s="35"/>
      <c r="D4" s="36"/>
      <c r="E4" s="6">
        <f>E3-10000000</f>
        <v>64100000</v>
      </c>
      <c r="F4" s="7">
        <f>IF(E4&lt;0,0,IF(E4&lt;20000000,E4,20000000))</f>
        <v>20000000</v>
      </c>
      <c r="G4" s="7">
        <f>F4*10%</f>
        <v>2000000</v>
      </c>
      <c r="H4" s="8"/>
      <c r="I4" s="9"/>
      <c r="J4" s="9"/>
      <c r="K4" s="9"/>
      <c r="L4" s="9"/>
    </row>
    <row r="5" spans="1:12" ht="16.5" x14ac:dyDescent="0.25">
      <c r="A5" s="37" t="s">
        <v>5</v>
      </c>
      <c r="B5" s="37"/>
      <c r="C5" s="37"/>
      <c r="D5" s="12"/>
      <c r="E5" s="6">
        <f>E3-30000000</f>
        <v>44100000</v>
      </c>
      <c r="F5" s="7">
        <f>IF(E5&lt;0,0,IF(E5&lt;30000000,E5,30000000))</f>
        <v>30000000</v>
      </c>
      <c r="G5" s="7">
        <f>F5*20%</f>
        <v>6000000</v>
      </c>
      <c r="H5" s="8"/>
      <c r="I5" s="9"/>
      <c r="J5" s="9"/>
      <c r="K5" s="9"/>
      <c r="L5" s="9"/>
    </row>
    <row r="6" spans="1:12" ht="16.5" x14ac:dyDescent="0.25">
      <c r="A6" s="38"/>
      <c r="B6" s="38"/>
      <c r="C6" s="38"/>
      <c r="D6" s="12"/>
      <c r="E6" s="6">
        <f>E3-60000000</f>
        <v>14100000</v>
      </c>
      <c r="F6" s="7">
        <f>IF(E6&lt;0,0,IF(E6&lt;40000000,E6,40000000))</f>
        <v>14100000</v>
      </c>
      <c r="G6" s="7">
        <f>F6*30%</f>
        <v>4230000</v>
      </c>
      <c r="H6" s="8"/>
      <c r="I6" s="9"/>
      <c r="J6" s="9"/>
      <c r="K6" s="9"/>
      <c r="L6" s="9"/>
    </row>
    <row r="7" spans="1:12" ht="16.5" x14ac:dyDescent="0.25">
      <c r="A7" s="38"/>
      <c r="B7" s="38"/>
      <c r="C7" s="38"/>
      <c r="D7" s="12"/>
      <c r="E7" s="6">
        <f>E3-100000000</f>
        <v>-25900000</v>
      </c>
      <c r="F7" s="7">
        <f>IF(E7&lt;0,0,E7)</f>
        <v>0</v>
      </c>
      <c r="G7" s="7">
        <f>F7*35%</f>
        <v>0</v>
      </c>
      <c r="H7" s="8"/>
      <c r="I7" s="9"/>
      <c r="J7" s="9"/>
      <c r="K7" s="9"/>
      <c r="L7" s="9"/>
    </row>
    <row r="8" spans="1:12" ht="16.5" x14ac:dyDescent="0.25">
      <c r="A8" s="38"/>
      <c r="B8" s="38"/>
      <c r="C8" s="38"/>
      <c r="D8" s="12"/>
      <c r="E8" s="1"/>
      <c r="F8" s="1"/>
      <c r="G8" s="1"/>
      <c r="H8" s="8"/>
      <c r="I8" s="9"/>
      <c r="J8" s="9"/>
      <c r="K8" s="9"/>
      <c r="L8" s="9"/>
    </row>
    <row r="9" spans="1:12" ht="16.5" x14ac:dyDescent="0.25">
      <c r="A9" s="38"/>
      <c r="B9" s="38"/>
      <c r="C9" s="38"/>
      <c r="D9" s="12"/>
      <c r="E9" s="32"/>
      <c r="F9" s="1"/>
      <c r="G9" s="1"/>
      <c r="H9" s="8"/>
      <c r="I9" s="9"/>
      <c r="J9" s="9"/>
      <c r="K9" s="9"/>
      <c r="L9" s="9"/>
    </row>
    <row r="10" spans="1:12" ht="16.5" x14ac:dyDescent="0.25">
      <c r="A10" s="38"/>
      <c r="B10" s="38"/>
      <c r="C10" s="38"/>
      <c r="D10" s="12"/>
      <c r="E10" s="1"/>
      <c r="F10" s="1"/>
      <c r="G10" s="1"/>
      <c r="H10" s="8"/>
      <c r="I10" s="9"/>
      <c r="J10" s="9"/>
      <c r="K10" s="9"/>
      <c r="L10" s="9"/>
    </row>
    <row r="11" spans="1:12" ht="16.5" x14ac:dyDescent="0.25">
      <c r="A11" s="38"/>
      <c r="B11" s="38"/>
      <c r="C11" s="38"/>
      <c r="D11" s="12"/>
      <c r="E11" s="1"/>
      <c r="F11" s="1"/>
      <c r="G11" s="1"/>
      <c r="H11" s="9"/>
      <c r="I11" s="9"/>
      <c r="J11" s="9"/>
      <c r="K11" s="9"/>
      <c r="L11" s="9"/>
    </row>
    <row r="12" spans="1:12" ht="16.5" x14ac:dyDescent="0.25">
      <c r="A12" s="38"/>
      <c r="B12" s="38"/>
      <c r="C12" s="38"/>
      <c r="D12" s="12"/>
      <c r="E12" s="1"/>
      <c r="F12" s="1"/>
      <c r="G12" s="1"/>
      <c r="H12" s="9"/>
      <c r="I12" s="9"/>
      <c r="J12" s="9"/>
      <c r="K12" s="9"/>
      <c r="L12" s="9"/>
    </row>
    <row r="13" spans="1:12" ht="16.5" x14ac:dyDescent="0.25">
      <c r="A13" s="38"/>
      <c r="B13" s="38"/>
      <c r="C13" s="38"/>
      <c r="D13" s="12"/>
      <c r="E13" s="1"/>
      <c r="F13" s="1"/>
      <c r="G13" s="1"/>
      <c r="H13" s="9"/>
      <c r="I13" s="9"/>
      <c r="J13" s="9"/>
      <c r="K13" s="9"/>
      <c r="L13" s="9"/>
    </row>
    <row r="14" spans="1:12" ht="16.5" x14ac:dyDescent="0.25">
      <c r="A14" s="38"/>
      <c r="B14" s="38"/>
      <c r="C14" s="38"/>
      <c r="D14" s="12"/>
      <c r="E14" s="1"/>
      <c r="F14" s="1"/>
      <c r="G14" s="1"/>
      <c r="H14" s="9"/>
      <c r="I14" s="9"/>
      <c r="J14" s="9"/>
      <c r="K14" s="9"/>
      <c r="L14" s="9"/>
    </row>
    <row r="15" spans="1:12" ht="16.5" x14ac:dyDescent="0.25">
      <c r="A15" s="38"/>
      <c r="B15" s="38"/>
      <c r="C15" s="38"/>
      <c r="D15" s="12"/>
      <c r="E15" s="1"/>
      <c r="F15" s="1"/>
      <c r="G15" s="1"/>
    </row>
    <row r="16" spans="1:12" ht="16.5" x14ac:dyDescent="0.25">
      <c r="A16" s="38"/>
      <c r="B16" s="38"/>
      <c r="C16" s="38"/>
      <c r="D16" s="12"/>
      <c r="E16" s="1"/>
      <c r="F16" s="1"/>
      <c r="G16" s="1"/>
    </row>
    <row r="99" spans="1:2" x14ac:dyDescent="0.25">
      <c r="B99" s="10" t="s">
        <v>6</v>
      </c>
    </row>
    <row r="100" spans="1:2" x14ac:dyDescent="0.25">
      <c r="A100" s="10" t="s">
        <v>6</v>
      </c>
    </row>
  </sheetData>
  <mergeCells count="6">
    <mergeCell ref="A5:C16"/>
    <mergeCell ref="A1:D1"/>
    <mergeCell ref="A3:A4"/>
    <mergeCell ref="B3:B4"/>
    <mergeCell ref="C3:C4"/>
    <mergeCell ref="D3:D4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Biểu thuế 7 bậc</vt:lpstr>
      <vt:lpstr>Biểu thuế 5 bậc</vt:lpstr>
      <vt:lpstr>Cre__HQ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Quyên Hoàng MST</dc:creator>
  <cp:lastModifiedBy>PC</cp:lastModifiedBy>
  <dcterms:created xsi:type="dcterms:W3CDTF">2025-10-17T08:44:02Z</dcterms:created>
  <dcterms:modified xsi:type="dcterms:W3CDTF">2026-01-05T03:36:10Z</dcterms:modified>
</cp:coreProperties>
</file>