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iểu thuế 7 bậc" sheetId="1" r:id="rId4"/>
    <sheet state="visible" name="Biểu thuế 5 bậc" sheetId="2" r:id="rId5"/>
  </sheets>
  <definedNames>
    <definedName name="Cre__HQ">'Biểu thuế 5 bậc'!$A$100</definedName>
  </definedNames>
  <calcPr/>
  <extLst>
    <ext uri="GoogleSheetsCustomDataVersion2">
      <go:sheetsCustomData xmlns:go="http://customooxmlschemas.google.com/" r:id="rId6" roundtripDataChecksum="6xN41ef+lGwaLwxPlzIYEoZy0t0ply50pv6GWNlp7Dk="/>
    </ext>
  </extLst>
</workbook>
</file>

<file path=xl/sharedStrings.xml><?xml version="1.0" encoding="utf-8"?>
<sst xmlns="http://schemas.openxmlformats.org/spreadsheetml/2006/main" count="15" uniqueCount="8">
  <si>
    <t>TÍNH THUẾ THU NHẬP CÁ NHÂN TỪ TIỀN LƯƠNG, TIỀN CÔNG NĂM THEO MỨC GIẢM TRỪ GIA CẢNH MỚI</t>
  </si>
  <si>
    <t>Tổng Thu nhập hàng tháng
(VNĐ) (1)</t>
  </si>
  <si>
    <t>Số người phụ thuộc (2)</t>
  </si>
  <si>
    <t>Lương đóng bảo hiểm (3)</t>
  </si>
  <si>
    <t>Số thuế thu nhập cá nhân phải nộp
(VNĐ) (4)</t>
  </si>
  <si>
    <t>Hướng dẫn nhập:
(1) Nhập tổng thu nhập hàng tháng tại ô A3 (màu vàng) 
(2) Nhập số người phụ thuộc tại ô B3 (màu xám)
(3) Nhập mức lương đóng bảo hiểm (màu cam)
Trong đó: Mức đóng: BHXH (8%), BHYT (1.5%), BHTN (1%)
Mức lương tối đa để đóng BHXH, BHYT là: 46,800,000 (không quá 20 lần mức lương cơ sở)
Mức lương tối đa để đóng BHTN là: 99,200,000 (không quá 20 lần mức lương tối thiểu vùng)
(4) Mức thuế thu nhập cá nhân phải nộp (màu cam)
Ví dụ: Tháng 01/2025, anh Bảo nhận được các khoản thu nhập sau:
- Tổng thu nhập từ tiền lương, tiền công là 20.000.000 đồng
- Anh Bảo đóng các khoản bảo hiểm bắt buộc trên mức lương 20.000.000
- Anh Bảo không có người phụ thuộc
Lúc này anh Bảo nhập như sau:
Ô A3 nhập 20.000.000 đồng
Ô B3 nhập 0
Ô C3 nhập 20.000.000 đồng
&gt;&gt; Lúc này thuế thu nhập cá nhân phải nộp của anh Bảo được tính là 440.000 đồng</t>
  </si>
  <si>
    <t>Cre: HQ</t>
  </si>
  <si>
    <t>Hướng dẫn nhập:
(1) Nhập tổng thu nhập hàng tháng tại ô A3 (màu vàng) 
(2) Nhập số người phụ thuộc tại ô B3 (màu xám)
(3) Nhập mức lương đóng bảo hiểm (màu cam)
Trong đó: Mức đóng: BHXH (8%), BHYT (1.5%), BHTN (1%)
Mức lương tối đa để đóng BHXH, BHYT là: 46,800,000 (không quá 20 lần mức lương cơ sở)
Mức lương tối đa để đóng BHTN là: 106,200,000 (không quá 20 lần mức lương tối thiểu vùng)
(4) Mức thuế thu nhập cá nhân phải nộp (màu cam)
Ví dụ: Tháng 01/2025, anh Bảo nhận được các khoản thu nhập sau:
- Tổng thu nhập từ tiền lương, tiền công là 20.000.000 đồng
- Anh Bảo đóng các khoản bảo hiểm bắt buộc trên mức lương 20.000.000
- Anh Bảo không có người phụ thuộc
Lúc này anh Bảo nhập như sau:
Ô A3 nhập 20.000.000 đồng
Ô B3 nhập 0
Ô C3 nhập 20.000.000 đồng
&gt;&gt; Lúc này thuế thu nhập cá nhân phải nộp của anh Bảo được tính là 440.000 đồng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</si>
</sst>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* #,##0_);_(* \(#,##0\);_(* &quot;-&quot;??_);_(@_)"/>
    <numFmt numFmtId="165" formatCode="_(* #,##0.0_);_(* \(#,##0.0\);_(* &quot;-&quot;?_);_(@_)"/>
  </numFmts>
  <fonts count="11">
    <font>
      <sz val="11.0"/>
      <color theme="1"/>
      <name val="Calibri"/>
      <scheme val="minor"/>
    </font>
    <font>
      <b/>
      <sz val="12.0"/>
      <color rgb="FFFF0000"/>
      <name val="Times New Roman"/>
    </font>
    <font/>
    <font>
      <sz val="12.0"/>
      <color theme="1"/>
      <name val="Times New Roman"/>
    </font>
    <font>
      <b/>
      <sz val="12.0"/>
      <color theme="1"/>
      <name val="Times New Roman"/>
    </font>
    <font>
      <sz val="12.0"/>
      <color rgb="FFFF0000"/>
      <name val="Times New Roman"/>
    </font>
    <font>
      <sz val="12.0"/>
      <color theme="0"/>
      <name val="Times New Roman"/>
    </font>
    <font>
      <sz val="11.0"/>
      <color theme="0"/>
      <name val="Calibri"/>
    </font>
    <font>
      <sz val="12.0"/>
      <color rgb="FF000000"/>
      <name val="Times New Roman"/>
    </font>
    <font>
      <sz val="11.0"/>
      <color rgb="FFF2F2F2"/>
      <name val="Calibri"/>
    </font>
    <font>
      <sz val="11.0"/>
      <color rgb="FFFF0000"/>
      <name val="Calibri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C8C8C8"/>
        <bgColor rgb="FFC8C8C8"/>
      </patternFill>
    </fill>
    <fill>
      <patternFill patternType="solid">
        <fgColor rgb="FFF7CAAC"/>
        <bgColor rgb="FFF7CAAC"/>
      </patternFill>
    </fill>
    <fill>
      <patternFill patternType="solid">
        <fgColor rgb="FFA8D08D"/>
        <bgColor rgb="FFA8D08D"/>
      </patternFill>
    </fill>
  </fills>
  <borders count="8">
    <border/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0" fontId="4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center" vertical="center"/>
    </xf>
    <xf borderId="0" fillId="0" fontId="5" numFmtId="0" xfId="0" applyFont="1"/>
    <xf borderId="5" fillId="3" fontId="3" numFmtId="164" xfId="0" applyAlignment="1" applyBorder="1" applyFill="1" applyFont="1" applyNumberFormat="1">
      <alignment horizontal="center" vertical="center"/>
    </xf>
    <xf borderId="5" fillId="4" fontId="3" numFmtId="0" xfId="0" applyAlignment="1" applyBorder="1" applyFill="1" applyFont="1">
      <alignment horizontal="center" vertical="center"/>
    </xf>
    <xf borderId="5" fillId="5" fontId="3" numFmtId="164" xfId="0" applyAlignment="1" applyBorder="1" applyFill="1" applyFont="1" applyNumberFormat="1">
      <alignment horizontal="center" vertical="center"/>
    </xf>
    <xf borderId="5" fillId="6" fontId="3" numFmtId="164" xfId="0" applyAlignment="1" applyBorder="1" applyFill="1" applyFont="1" applyNumberFormat="1">
      <alignment horizontal="center" vertical="center"/>
    </xf>
    <xf borderId="0" fillId="0" fontId="6" numFmtId="165" xfId="0" applyFont="1" applyNumberFormat="1"/>
    <xf borderId="0" fillId="0" fontId="6" numFmtId="0" xfId="0" applyFont="1"/>
    <xf borderId="0" fillId="0" fontId="7" numFmtId="0" xfId="0" applyFont="1"/>
    <xf borderId="6" fillId="0" fontId="2" numFmtId="0" xfId="0" applyBorder="1" applyFont="1"/>
    <xf borderId="7" fillId="0" fontId="8" numFmtId="0" xfId="0" applyAlignment="1" applyBorder="1" applyFont="1">
      <alignment horizontal="left" shrinkToFit="0" vertical="center" wrapText="1"/>
    </xf>
    <xf borderId="7" fillId="0" fontId="2" numFmtId="0" xfId="0" applyBorder="1" applyFont="1"/>
    <xf borderId="0" fillId="0" fontId="9" numFmtId="0" xfId="0" applyFont="1"/>
    <xf borderId="0" fillId="0" fontId="1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0.71"/>
    <col customWidth="1" min="2" max="2" width="37.57"/>
    <col customWidth="1" min="3" max="3" width="48.0"/>
    <col customWidth="1" min="4" max="4" width="44.86"/>
    <col customWidth="1" min="5" max="5" width="27.71"/>
    <col customWidth="1" min="6" max="26" width="8.71"/>
  </cols>
  <sheetData>
    <row r="1" ht="41.25" customHeight="1">
      <c r="A1" s="1" t="s">
        <v>0</v>
      </c>
      <c r="B1" s="2"/>
      <c r="C1" s="2"/>
      <c r="D1" s="3"/>
      <c r="E1" s="4"/>
      <c r="F1" s="4"/>
      <c r="G1" s="4"/>
    </row>
    <row r="2" ht="48.0" customHeight="1">
      <c r="A2" s="5" t="s">
        <v>1</v>
      </c>
      <c r="B2" s="5" t="s">
        <v>2</v>
      </c>
      <c r="C2" s="6" t="s">
        <v>3</v>
      </c>
      <c r="D2" s="5" t="s">
        <v>4</v>
      </c>
      <c r="E2" s="7"/>
      <c r="F2" s="7"/>
      <c r="G2" s="7"/>
    </row>
    <row r="3" ht="14.25" customHeight="1">
      <c r="A3" s="8">
        <v>5.0E7</v>
      </c>
      <c r="B3" s="9">
        <v>1.0</v>
      </c>
      <c r="C3" s="10">
        <v>2.4E7</v>
      </c>
      <c r="D3" s="11">
        <f>SUM(G3:G9)</f>
        <v>3506000</v>
      </c>
      <c r="E3" s="12">
        <f>A3-(C3*0.105)-15500000-(B3*6200000)</f>
        <v>25780000</v>
      </c>
      <c r="F3" s="13">
        <f t="shared" ref="F3:F4" si="1">IF(E3&lt;0,0,IF(E3&lt;5000000,E3,5000000))</f>
        <v>5000000</v>
      </c>
      <c r="G3" s="13">
        <f>F3*5%</f>
        <v>250000</v>
      </c>
      <c r="H3" s="14">
        <v>1.0</v>
      </c>
      <c r="I3" s="14"/>
      <c r="J3" s="14"/>
    </row>
    <row r="4" ht="14.25" customHeight="1">
      <c r="A4" s="15"/>
      <c r="B4" s="15"/>
      <c r="C4" s="15"/>
      <c r="D4" s="15"/>
      <c r="E4" s="12">
        <f>E3-5000000</f>
        <v>20780000</v>
      </c>
      <c r="F4" s="13">
        <f t="shared" si="1"/>
        <v>5000000</v>
      </c>
      <c r="G4" s="13">
        <f>F4*10%</f>
        <v>500000</v>
      </c>
      <c r="H4" s="14">
        <v>2.0</v>
      </c>
      <c r="I4" s="14"/>
      <c r="J4" s="14"/>
    </row>
    <row r="5" ht="22.5" customHeight="1">
      <c r="A5" s="16" t="s">
        <v>5</v>
      </c>
      <c r="B5" s="17"/>
      <c r="C5" s="17"/>
      <c r="D5" s="4"/>
      <c r="E5" s="12">
        <f>E3-10000000</f>
        <v>15780000</v>
      </c>
      <c r="F5" s="13">
        <f>IF(E5&lt;0,0,IF(E5&lt;8000000,E5,8000000))</f>
        <v>8000000</v>
      </c>
      <c r="G5" s="13">
        <f>F5*15%</f>
        <v>1200000</v>
      </c>
      <c r="H5" s="14">
        <v>3.0</v>
      </c>
      <c r="I5" s="14"/>
      <c r="J5" s="14"/>
    </row>
    <row r="6" ht="22.5" customHeight="1">
      <c r="D6" s="4"/>
      <c r="E6" s="12">
        <f>E3-18000000</f>
        <v>7780000</v>
      </c>
      <c r="F6" s="12">
        <f>IF(E6&lt;0,0,IF(E6&lt;14000000,E6,14000000))</f>
        <v>7780000</v>
      </c>
      <c r="G6" s="13">
        <f>F6*20%</f>
        <v>1556000</v>
      </c>
      <c r="H6" s="14">
        <v>4.0</v>
      </c>
      <c r="I6" s="14"/>
      <c r="J6" s="14"/>
    </row>
    <row r="7" ht="22.5" customHeight="1">
      <c r="D7" s="4"/>
      <c r="E7" s="12">
        <f>E3-32000000</f>
        <v>-6220000</v>
      </c>
      <c r="F7" s="13">
        <f>IF(E7&lt;0,0,IF(E7&lt;20000000,E7,20000000))</f>
        <v>0</v>
      </c>
      <c r="G7" s="13">
        <f>F7*25%</f>
        <v>0</v>
      </c>
      <c r="H7" s="14">
        <v>5.0</v>
      </c>
      <c r="I7" s="14"/>
      <c r="J7" s="14"/>
    </row>
    <row r="8" ht="22.5" customHeight="1">
      <c r="D8" s="4"/>
      <c r="E8" s="12">
        <f>E3-52000000</f>
        <v>-26220000</v>
      </c>
      <c r="F8" s="13">
        <f>IF(E8&lt;0,0,IF(E8&lt;28000000,E8,28000000))</f>
        <v>0</v>
      </c>
      <c r="G8" s="13">
        <f>F8*30%</f>
        <v>0</v>
      </c>
      <c r="H8" s="14">
        <v>6.0</v>
      </c>
      <c r="I8" s="14"/>
      <c r="J8" s="14"/>
    </row>
    <row r="9" ht="22.5" customHeight="1">
      <c r="D9" s="4"/>
      <c r="E9" s="12">
        <f>E3-80000000</f>
        <v>-54220000</v>
      </c>
      <c r="F9" s="13">
        <f>IF(E9&lt;0,0,E9)</f>
        <v>0</v>
      </c>
      <c r="G9" s="13">
        <f>F9*35%</f>
        <v>0</v>
      </c>
      <c r="H9" s="14">
        <v>7.0</v>
      </c>
      <c r="I9" s="14"/>
      <c r="J9" s="14"/>
    </row>
    <row r="10" ht="22.5" customHeight="1">
      <c r="D10" s="4"/>
      <c r="E10" s="13"/>
      <c r="F10" s="13"/>
      <c r="G10" s="13"/>
      <c r="H10" s="14"/>
      <c r="I10" s="14"/>
      <c r="J10" s="14"/>
    </row>
    <row r="11" ht="22.5" customHeight="1">
      <c r="D11" s="4"/>
      <c r="E11" s="13"/>
      <c r="F11" s="13"/>
      <c r="G11" s="13"/>
      <c r="H11" s="14"/>
      <c r="I11" s="14"/>
      <c r="J11" s="14"/>
    </row>
    <row r="12" ht="22.5" customHeight="1">
      <c r="D12" s="4"/>
      <c r="E12" s="13"/>
      <c r="F12" s="13"/>
      <c r="G12" s="13"/>
      <c r="H12" s="14"/>
      <c r="I12" s="14"/>
      <c r="J12" s="14"/>
    </row>
    <row r="13" ht="22.5" customHeight="1">
      <c r="D13" s="4"/>
      <c r="E13" s="7"/>
      <c r="F13" s="7"/>
      <c r="G13" s="7"/>
    </row>
    <row r="14" ht="22.5" customHeight="1">
      <c r="D14" s="4"/>
      <c r="E14" s="7"/>
      <c r="F14" s="7"/>
      <c r="G14" s="7"/>
    </row>
    <row r="15" ht="22.5" customHeight="1">
      <c r="D15" s="4"/>
      <c r="E15" s="7"/>
      <c r="F15" s="7"/>
      <c r="G15" s="7"/>
    </row>
    <row r="16" ht="22.5" customHeight="1">
      <c r="D16" s="4"/>
      <c r="E16" s="7"/>
      <c r="F16" s="7"/>
      <c r="G16" s="7"/>
    </row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>
      <c r="A144" s="18" t="s">
        <v>6</v>
      </c>
    </row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6">
    <mergeCell ref="A1:D1"/>
    <mergeCell ref="A3:A4"/>
    <mergeCell ref="B3:B4"/>
    <mergeCell ref="C3:C4"/>
    <mergeCell ref="D3:D4"/>
    <mergeCell ref="A5:C16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9.43"/>
    <col customWidth="1" min="2" max="2" width="33.29"/>
    <col customWidth="1" min="3" max="3" width="40.0"/>
    <col customWidth="1" min="4" max="4" width="38.71"/>
    <col customWidth="1" min="5" max="5" width="26.29"/>
    <col customWidth="1" min="6" max="6" width="11.71"/>
    <col customWidth="1" min="7" max="26" width="8.71"/>
  </cols>
  <sheetData>
    <row r="1" ht="29.25" customHeight="1">
      <c r="A1" s="1" t="s">
        <v>0</v>
      </c>
      <c r="B1" s="2"/>
      <c r="C1" s="2"/>
      <c r="D1" s="3"/>
      <c r="E1" s="4"/>
      <c r="F1" s="4"/>
      <c r="G1" s="4"/>
    </row>
    <row r="2" ht="14.25" customHeight="1">
      <c r="A2" s="5" t="s">
        <v>1</v>
      </c>
      <c r="B2" s="5" t="s">
        <v>2</v>
      </c>
      <c r="C2" s="6" t="s">
        <v>3</v>
      </c>
      <c r="D2" s="5" t="s">
        <v>4</v>
      </c>
      <c r="E2" s="7"/>
      <c r="F2" s="7"/>
      <c r="G2" s="7"/>
    </row>
    <row r="3" ht="14.25" customHeight="1">
      <c r="A3" s="8">
        <v>1.0E8</v>
      </c>
      <c r="B3" s="9">
        <v>0.0</v>
      </c>
      <c r="C3" s="10">
        <v>1.0E8</v>
      </c>
      <c r="D3" s="11">
        <f>SUM(G3:G9)</f>
        <v>12700000</v>
      </c>
      <c r="E3" s="12">
        <f>A3-(C3*0.105)-15500000-(B3*6200000)</f>
        <v>74000000</v>
      </c>
      <c r="F3" s="13">
        <f>IF(E3&lt;0,0,IF(E3&lt;10000000,E3,10000000))</f>
        <v>10000000</v>
      </c>
      <c r="G3" s="13">
        <f>F3*5%</f>
        <v>500000</v>
      </c>
      <c r="H3" s="14"/>
      <c r="I3" s="19"/>
      <c r="J3" s="19"/>
      <c r="K3" s="19"/>
      <c r="L3" s="19"/>
    </row>
    <row r="4" ht="14.25" customHeight="1">
      <c r="A4" s="15"/>
      <c r="B4" s="15"/>
      <c r="C4" s="15"/>
      <c r="D4" s="15"/>
      <c r="E4" s="12">
        <f>E3-10000000</f>
        <v>64000000</v>
      </c>
      <c r="F4" s="13">
        <f>IF(E4&lt;0,0,IF(E4&lt;20000000,E4,20000000))</f>
        <v>20000000</v>
      </c>
      <c r="G4" s="13">
        <f>F4*10%</f>
        <v>2000000</v>
      </c>
      <c r="H4" s="14"/>
      <c r="I4" s="19"/>
      <c r="J4" s="19"/>
      <c r="K4" s="19"/>
      <c r="L4" s="19"/>
    </row>
    <row r="5" ht="25.5" customHeight="1">
      <c r="A5" s="16" t="s">
        <v>7</v>
      </c>
      <c r="B5" s="17"/>
      <c r="C5" s="17"/>
      <c r="D5" s="4"/>
      <c r="E5" s="12">
        <f>E3-30000000</f>
        <v>44000000</v>
      </c>
      <c r="F5" s="13">
        <f>IF(E5&lt;0,0,IF(E5&lt;30000000,E5,30000000))</f>
        <v>30000000</v>
      </c>
      <c r="G5" s="13">
        <f>F5*20%</f>
        <v>6000000</v>
      </c>
      <c r="H5" s="14"/>
      <c r="I5" s="19"/>
      <c r="J5" s="19"/>
      <c r="K5" s="19"/>
      <c r="L5" s="19"/>
    </row>
    <row r="6" ht="25.5" customHeight="1">
      <c r="D6" s="4"/>
      <c r="E6" s="12">
        <f>E3-60000000</f>
        <v>14000000</v>
      </c>
      <c r="F6" s="12">
        <f>IF(E6&lt;0,0,IF(E6&lt;40000000,E6,40000000))</f>
        <v>14000000</v>
      </c>
      <c r="G6" s="13">
        <f>F6*30%</f>
        <v>4200000</v>
      </c>
      <c r="H6" s="14"/>
      <c r="I6" s="19"/>
      <c r="J6" s="19"/>
      <c r="K6" s="19"/>
      <c r="L6" s="19"/>
    </row>
    <row r="7" ht="25.5" customHeight="1">
      <c r="D7" s="4"/>
      <c r="E7" s="12">
        <f>E3-100000000</f>
        <v>-26000000</v>
      </c>
      <c r="F7" s="13">
        <f>IF(E7&lt;0,0,E7)</f>
        <v>0</v>
      </c>
      <c r="G7" s="13">
        <f>F7*35%</f>
        <v>0</v>
      </c>
      <c r="H7" s="14"/>
      <c r="I7" s="19"/>
      <c r="J7" s="19"/>
      <c r="K7" s="19"/>
      <c r="L7" s="19"/>
    </row>
    <row r="8" ht="25.5" customHeight="1">
      <c r="D8" s="4"/>
      <c r="E8" s="13"/>
      <c r="F8" s="13"/>
      <c r="G8" s="13"/>
      <c r="H8" s="14"/>
      <c r="I8" s="19"/>
      <c r="J8" s="19"/>
      <c r="K8" s="19"/>
      <c r="L8" s="19"/>
    </row>
    <row r="9" ht="25.5" customHeight="1">
      <c r="D9" s="4"/>
      <c r="E9" s="12"/>
      <c r="F9" s="13"/>
      <c r="G9" s="13"/>
      <c r="H9" s="14"/>
      <c r="I9" s="19"/>
      <c r="J9" s="19"/>
      <c r="K9" s="19"/>
      <c r="L9" s="19"/>
    </row>
    <row r="10" ht="25.5" customHeight="1">
      <c r="D10" s="4"/>
      <c r="E10" s="13"/>
      <c r="F10" s="13"/>
      <c r="G10" s="13"/>
      <c r="H10" s="14"/>
      <c r="I10" s="19"/>
      <c r="J10" s="19"/>
      <c r="K10" s="19"/>
      <c r="L10" s="19"/>
    </row>
    <row r="11" ht="25.5" customHeight="1">
      <c r="D11" s="4"/>
      <c r="E11" s="7"/>
      <c r="F11" s="7"/>
      <c r="G11" s="7"/>
      <c r="H11" s="19"/>
      <c r="I11" s="19"/>
      <c r="J11" s="19"/>
      <c r="K11" s="19"/>
      <c r="L11" s="19"/>
    </row>
    <row r="12" ht="25.5" customHeight="1">
      <c r="D12" s="4"/>
      <c r="E12" s="7"/>
      <c r="F12" s="7"/>
      <c r="G12" s="7"/>
      <c r="H12" s="19"/>
      <c r="I12" s="19"/>
      <c r="J12" s="19"/>
      <c r="K12" s="19"/>
      <c r="L12" s="19"/>
    </row>
    <row r="13" ht="25.5" customHeight="1">
      <c r="D13" s="4"/>
      <c r="E13" s="7"/>
      <c r="F13" s="7"/>
      <c r="G13" s="7"/>
      <c r="H13" s="19"/>
      <c r="I13" s="19"/>
      <c r="J13" s="19"/>
      <c r="K13" s="19"/>
      <c r="L13" s="19"/>
    </row>
    <row r="14" ht="25.5" customHeight="1">
      <c r="D14" s="4"/>
      <c r="E14" s="7"/>
      <c r="F14" s="7"/>
      <c r="G14" s="7"/>
      <c r="H14" s="19"/>
      <c r="I14" s="19"/>
      <c r="J14" s="19"/>
      <c r="K14" s="19"/>
      <c r="L14" s="19"/>
    </row>
    <row r="15" ht="25.5" customHeight="1">
      <c r="D15" s="4"/>
      <c r="E15" s="7"/>
      <c r="F15" s="7"/>
      <c r="G15" s="7"/>
    </row>
    <row r="16" ht="25.5" customHeight="1">
      <c r="D16" s="4"/>
      <c r="E16" s="7"/>
      <c r="F16" s="7"/>
      <c r="G16" s="7"/>
    </row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>
      <c r="B99" s="18" t="s">
        <v>6</v>
      </c>
    </row>
    <row r="100" ht="14.25" customHeight="1">
      <c r="A100" s="18" t="s">
        <v>6</v>
      </c>
    </row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6">
    <mergeCell ref="A1:D1"/>
    <mergeCell ref="A3:A4"/>
    <mergeCell ref="B3:B4"/>
    <mergeCell ref="C3:C4"/>
    <mergeCell ref="D3:D4"/>
    <mergeCell ref="A5:C1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2025-10-17T08:44:02Z</dcterms:created>
  <dc:creator>Quyên Hoàng MST</dc:creator>
</cp:coreProperties>
</file>